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OPĆI DIO " sheetId="3" r:id="rId1"/>
    <sheet name="A. RAČUN PRIHODA I RASHODA" sheetId="4" r:id="rId2"/>
    <sheet name="PR-RAS-IZVORI FIN." sheetId="7" r:id="rId3"/>
    <sheet name="RASHODI FUNKCIJSKA" sheetId="8" r:id="rId4"/>
    <sheet name="B - RAČUN FINANCIRANJA" sheetId="5" r:id="rId5"/>
    <sheet name="POSEBNI DIO" sheetId="6" r:id="rId6"/>
    <sheet name="List2" sheetId="10" r:id="rId7"/>
    <sheet name="List1" sheetId="9" r:id="rId8"/>
  </sheets>
  <calcPr calcId="179021"/>
  <fileRecoveryPr autoRecover="0"/>
</workbook>
</file>

<file path=xl/calcChain.xml><?xml version="1.0" encoding="utf-8"?>
<calcChain xmlns="http://schemas.openxmlformats.org/spreadsheetml/2006/main">
  <c r="D189" i="6" l="1"/>
  <c r="G63" i="7"/>
  <c r="G62" i="7"/>
  <c r="G53" i="7"/>
  <c r="G52" i="7"/>
  <c r="G51" i="7"/>
  <c r="G36" i="7"/>
  <c r="G32" i="7"/>
  <c r="G31" i="7"/>
  <c r="G25" i="7"/>
  <c r="G24" i="7"/>
  <c r="G23" i="7"/>
  <c r="H23" i="7"/>
  <c r="G28" i="7"/>
  <c r="H28" i="7"/>
  <c r="G21" i="7"/>
  <c r="G19" i="7"/>
  <c r="G20" i="7"/>
  <c r="G9" i="7"/>
  <c r="G8" i="7"/>
  <c r="G7" i="7"/>
  <c r="G102" i="4"/>
  <c r="G98" i="4"/>
  <c r="G97" i="4"/>
  <c r="G92" i="4"/>
  <c r="G91" i="4"/>
  <c r="G90" i="4"/>
  <c r="G89" i="4"/>
  <c r="G88" i="4"/>
  <c r="G87" i="4"/>
  <c r="G86" i="4"/>
  <c r="G80" i="4"/>
  <c r="G77" i="4"/>
  <c r="G76" i="4"/>
  <c r="G75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37" i="4"/>
  <c r="G36" i="4"/>
  <c r="G35" i="4"/>
  <c r="G34" i="4"/>
  <c r="G32" i="4"/>
  <c r="G31" i="4"/>
  <c r="G27" i="4"/>
  <c r="G26" i="4"/>
  <c r="G25" i="4"/>
  <c r="G24" i="4"/>
  <c r="G15" i="4"/>
  <c r="G14" i="4"/>
  <c r="G13" i="4"/>
  <c r="G8" i="4"/>
  <c r="E24" i="7"/>
  <c r="G10" i="8"/>
  <c r="G9" i="8"/>
  <c r="G8" i="8"/>
  <c r="F116" i="6"/>
  <c r="H10" i="3"/>
  <c r="F189" i="6"/>
  <c r="H84" i="6"/>
  <c r="H85" i="6"/>
  <c r="I85" i="6"/>
  <c r="H86" i="6"/>
  <c r="H90" i="6"/>
  <c r="I90" i="6"/>
  <c r="H94" i="6"/>
  <c r="H96" i="6"/>
  <c r="I96" i="6"/>
  <c r="H98" i="6"/>
  <c r="H100" i="6"/>
  <c r="I100" i="6"/>
  <c r="H102" i="6"/>
  <c r="I102" i="6"/>
  <c r="H104" i="6"/>
  <c r="H106" i="6"/>
  <c r="I106" i="6"/>
  <c r="H108" i="6"/>
  <c r="I108" i="6"/>
  <c r="H110" i="6"/>
  <c r="I110" i="6"/>
  <c r="H112" i="6"/>
  <c r="I112" i="6"/>
  <c r="H115" i="6"/>
  <c r="I115" i="6"/>
  <c r="H117" i="6"/>
  <c r="I117" i="6"/>
  <c r="H118" i="6"/>
  <c r="I118" i="6"/>
  <c r="H122" i="6"/>
  <c r="H124" i="6"/>
  <c r="I124" i="6"/>
  <c r="H126" i="6"/>
  <c r="I126" i="6"/>
  <c r="H128" i="6"/>
  <c r="I128" i="6"/>
  <c r="H131" i="6"/>
  <c r="H133" i="6"/>
  <c r="H134" i="6"/>
  <c r="H137" i="6"/>
  <c r="H139" i="6"/>
  <c r="I139" i="6"/>
  <c r="H141" i="6"/>
  <c r="I141" i="6"/>
  <c r="H143" i="6"/>
  <c r="I143" i="6"/>
  <c r="H146" i="6"/>
  <c r="H148" i="6"/>
  <c r="I148" i="6"/>
  <c r="H150" i="6"/>
  <c r="H153" i="6"/>
  <c r="H155" i="6"/>
  <c r="I155" i="6"/>
  <c r="H156" i="6"/>
  <c r="I156" i="6"/>
  <c r="H158" i="6"/>
  <c r="H160" i="6"/>
  <c r="H161" i="6"/>
  <c r="H165" i="6"/>
  <c r="H167" i="6"/>
  <c r="H171" i="6"/>
  <c r="H173" i="6"/>
  <c r="I173" i="6"/>
  <c r="H175" i="6"/>
  <c r="I175" i="6"/>
  <c r="H177" i="6"/>
  <c r="H180" i="6"/>
  <c r="H182" i="6"/>
  <c r="I182" i="6"/>
  <c r="H184" i="6"/>
  <c r="I184" i="6"/>
  <c r="H185" i="6"/>
  <c r="H187" i="6"/>
  <c r="I187" i="6"/>
  <c r="H188" i="6"/>
  <c r="I188" i="6"/>
  <c r="H190" i="6"/>
  <c r="I190" i="6"/>
  <c r="H191" i="6"/>
  <c r="I191" i="6"/>
  <c r="H194" i="6"/>
  <c r="H196" i="6"/>
  <c r="I196" i="6"/>
  <c r="H199" i="6"/>
  <c r="H201" i="6"/>
  <c r="H202" i="6"/>
  <c r="I202" i="6"/>
  <c r="H204" i="6"/>
  <c r="H208" i="6"/>
  <c r="H210" i="6"/>
  <c r="I210" i="6"/>
  <c r="H214" i="6"/>
  <c r="H216" i="6"/>
  <c r="H218" i="6"/>
  <c r="I218" i="6"/>
  <c r="H222" i="6"/>
  <c r="H224" i="6"/>
  <c r="I224" i="6"/>
  <c r="H227" i="6"/>
  <c r="H229" i="6"/>
  <c r="I86" i="6"/>
  <c r="I134" i="6"/>
  <c r="I180" i="6"/>
  <c r="I201" i="6"/>
  <c r="I229" i="6"/>
  <c r="I150" i="6"/>
  <c r="H77" i="6"/>
  <c r="I77" i="6"/>
  <c r="H79" i="6"/>
  <c r="I79" i="6"/>
  <c r="H81" i="6"/>
  <c r="I81" i="6"/>
  <c r="H71" i="6"/>
  <c r="H69" i="6"/>
  <c r="I69" i="6"/>
  <c r="H60" i="6"/>
  <c r="I60" i="6"/>
  <c r="H55" i="6"/>
  <c r="I55" i="6"/>
  <c r="H30" i="6"/>
  <c r="I30" i="6"/>
  <c r="H31" i="6"/>
  <c r="I31" i="6"/>
  <c r="H32" i="6"/>
  <c r="I32" i="6"/>
  <c r="H34" i="6"/>
  <c r="I34" i="6"/>
  <c r="H35" i="6"/>
  <c r="H36" i="6"/>
  <c r="I36" i="6"/>
  <c r="H37" i="6"/>
  <c r="I37" i="6"/>
  <c r="H38" i="6"/>
  <c r="I38" i="6"/>
  <c r="H40" i="6"/>
  <c r="I40" i="6"/>
  <c r="H41" i="6"/>
  <c r="I41" i="6"/>
  <c r="H42" i="6"/>
  <c r="I42" i="6"/>
  <c r="H43" i="6"/>
  <c r="I43" i="6"/>
  <c r="H44" i="6"/>
  <c r="I44" i="6"/>
  <c r="H45" i="6"/>
  <c r="I45" i="6"/>
  <c r="H47" i="6"/>
  <c r="I47" i="6"/>
  <c r="H48" i="6"/>
  <c r="I48" i="6"/>
  <c r="H49" i="6"/>
  <c r="I49" i="6"/>
  <c r="H50" i="6"/>
  <c r="I50" i="6"/>
  <c r="H21" i="6"/>
  <c r="H13" i="6"/>
  <c r="D116" i="6"/>
  <c r="D114" i="6"/>
  <c r="D113" i="6"/>
  <c r="D16" i="4"/>
  <c r="G16" i="4"/>
  <c r="F16" i="5"/>
  <c r="E16" i="5"/>
  <c r="D21" i="5"/>
  <c r="D20" i="5"/>
  <c r="D19" i="5"/>
  <c r="D16" i="5"/>
  <c r="C21" i="5"/>
  <c r="C20" i="5"/>
  <c r="C16" i="5"/>
  <c r="G20" i="6"/>
  <c r="I20" i="6"/>
  <c r="C62" i="7"/>
  <c r="G59" i="7"/>
  <c r="H59" i="7"/>
  <c r="E56" i="7"/>
  <c r="E57" i="7"/>
  <c r="G55" i="7"/>
  <c r="H55" i="7"/>
  <c r="F48" i="7"/>
  <c r="F49" i="7"/>
  <c r="G49" i="7"/>
  <c r="H49" i="7"/>
  <c r="E48" i="7"/>
  <c r="E49" i="7"/>
  <c r="D48" i="7"/>
  <c r="D49" i="7"/>
  <c r="C48" i="7"/>
  <c r="C49" i="7"/>
  <c r="G47" i="7"/>
  <c r="H47" i="7"/>
  <c r="E40" i="7"/>
  <c r="E39" i="7"/>
  <c r="E41" i="7"/>
  <c r="F17" i="7"/>
  <c r="G17" i="7"/>
  <c r="H17" i="7"/>
  <c r="E17" i="7"/>
  <c r="C13" i="7"/>
  <c r="I204" i="6"/>
  <c r="I185" i="6"/>
  <c r="I177" i="6"/>
  <c r="I71" i="6"/>
  <c r="H64" i="6"/>
  <c r="I64" i="6"/>
  <c r="G93" i="4"/>
  <c r="G94" i="4"/>
  <c r="G95" i="4"/>
  <c r="G96" i="4"/>
  <c r="G100" i="4"/>
  <c r="G73" i="4"/>
  <c r="G78" i="4"/>
  <c r="G79" i="4"/>
  <c r="G83" i="4"/>
  <c r="G84" i="4"/>
  <c r="G85" i="4"/>
  <c r="G10" i="4"/>
  <c r="G12" i="4"/>
  <c r="G17" i="4"/>
  <c r="G19" i="4"/>
  <c r="G20" i="4"/>
  <c r="G23" i="4"/>
  <c r="G29" i="4"/>
  <c r="G30" i="4"/>
  <c r="G33" i="4"/>
  <c r="G40" i="4"/>
  <c r="D9" i="4"/>
  <c r="D11" i="4"/>
  <c r="D13" i="4"/>
  <c r="D18" i="4"/>
  <c r="D22" i="4"/>
  <c r="D21" i="4"/>
  <c r="D25" i="4"/>
  <c r="D24" i="4"/>
  <c r="D28" i="4"/>
  <c r="D27" i="4"/>
  <c r="D31" i="4"/>
  <c r="D35" i="4"/>
  <c r="D39" i="4"/>
  <c r="D38" i="4"/>
  <c r="G10" i="3"/>
  <c r="D43" i="4"/>
  <c r="D42" i="4"/>
  <c r="D45" i="4"/>
  <c r="D47" i="4"/>
  <c r="D50" i="4"/>
  <c r="D55" i="4"/>
  <c r="D62" i="4"/>
  <c r="D72" i="4"/>
  <c r="D74" i="4"/>
  <c r="D82" i="4"/>
  <c r="D81" i="4"/>
  <c r="D87" i="4"/>
  <c r="D86" i="4"/>
  <c r="D91" i="4"/>
  <c r="D97" i="4"/>
  <c r="D99" i="4"/>
  <c r="E17" i="6"/>
  <c r="D32" i="7"/>
  <c r="D31" i="7"/>
  <c r="F17" i="6"/>
  <c r="G17" i="6"/>
  <c r="C33" i="7"/>
  <c r="G189" i="6"/>
  <c r="H7" i="5"/>
  <c r="G7" i="5"/>
  <c r="I21" i="6"/>
  <c r="G12" i="6"/>
  <c r="F8" i="7"/>
  <c r="G13" i="6"/>
  <c r="F11" i="7"/>
  <c r="G14" i="6"/>
  <c r="G15" i="6"/>
  <c r="F24" i="7"/>
  <c r="G16" i="6"/>
  <c r="F28" i="7"/>
  <c r="G18" i="6"/>
  <c r="F36" i="7"/>
  <c r="G19" i="6"/>
  <c r="H19" i="6"/>
  <c r="G22" i="6"/>
  <c r="F52" i="7"/>
  <c r="F53" i="7"/>
  <c r="G23" i="6"/>
  <c r="H23" i="6"/>
  <c r="G24" i="6"/>
  <c r="E12" i="6"/>
  <c r="D8" i="7"/>
  <c r="F12" i="6"/>
  <c r="E8" i="7"/>
  <c r="E9" i="7"/>
  <c r="E13" i="6"/>
  <c r="D12" i="7"/>
  <c r="D11" i="7"/>
  <c r="F13" i="6"/>
  <c r="E12" i="7"/>
  <c r="E11" i="7"/>
  <c r="E13" i="7"/>
  <c r="E14" i="6"/>
  <c r="F14" i="6"/>
  <c r="E15" i="6"/>
  <c r="D24" i="7"/>
  <c r="F15" i="6"/>
  <c r="H15" i="6"/>
  <c r="E16" i="6"/>
  <c r="D28" i="7"/>
  <c r="F16" i="6"/>
  <c r="E18" i="6"/>
  <c r="F18" i="6"/>
  <c r="E19" i="6"/>
  <c r="D40" i="7"/>
  <c r="D39" i="7"/>
  <c r="F19" i="6"/>
  <c r="E20" i="6"/>
  <c r="D44" i="7"/>
  <c r="D43" i="7"/>
  <c r="D45" i="7"/>
  <c r="F20" i="6"/>
  <c r="E22" i="6"/>
  <c r="D52" i="7"/>
  <c r="F22" i="6"/>
  <c r="E52" i="7"/>
  <c r="E51" i="7"/>
  <c r="E23" i="6"/>
  <c r="D56" i="7"/>
  <c r="F23" i="6"/>
  <c r="E24" i="6"/>
  <c r="D60" i="7"/>
  <c r="F24" i="6"/>
  <c r="E60" i="7"/>
  <c r="E61" i="7"/>
  <c r="C61" i="7"/>
  <c r="C56" i="7"/>
  <c r="C63" i="7"/>
  <c r="C64" i="7"/>
  <c r="C45" i="7"/>
  <c r="C41" i="7"/>
  <c r="C37" i="7"/>
  <c r="C29" i="7"/>
  <c r="I15" i="6"/>
  <c r="C21" i="7"/>
  <c r="D105" i="6"/>
  <c r="E105" i="6"/>
  <c r="D215" i="6"/>
  <c r="E215" i="6"/>
  <c r="D217" i="6"/>
  <c r="D213" i="6"/>
  <c r="E217" i="6"/>
  <c r="E213" i="6"/>
  <c r="E212" i="6"/>
  <c r="E211" i="6"/>
  <c r="D223" i="6"/>
  <c r="D221" i="6"/>
  <c r="E223" i="6"/>
  <c r="D228" i="6"/>
  <c r="D226" i="6"/>
  <c r="D225" i="6"/>
  <c r="E228" i="6"/>
  <c r="E226" i="6"/>
  <c r="E225" i="6"/>
  <c r="E221" i="6"/>
  <c r="E220" i="6"/>
  <c r="E219" i="6"/>
  <c r="D200" i="6"/>
  <c r="E200" i="6"/>
  <c r="D203" i="6"/>
  <c r="E203" i="6"/>
  <c r="E198" i="6"/>
  <c r="E197" i="6"/>
  <c r="D209" i="6"/>
  <c r="D207" i="6"/>
  <c r="D206" i="6"/>
  <c r="D205" i="6"/>
  <c r="I205" i="6"/>
  <c r="E209" i="6"/>
  <c r="E207" i="6"/>
  <c r="E206" i="6"/>
  <c r="E205" i="6"/>
  <c r="D181" i="6"/>
  <c r="E181" i="6"/>
  <c r="D183" i="6"/>
  <c r="E183" i="6"/>
  <c r="E179" i="6"/>
  <c r="E178" i="6"/>
  <c r="D186" i="6"/>
  <c r="E186" i="6"/>
  <c r="I189" i="6"/>
  <c r="E189" i="6"/>
  <c r="D195" i="6"/>
  <c r="D193" i="6"/>
  <c r="E195" i="6"/>
  <c r="E193" i="6"/>
  <c r="E192" i="6"/>
  <c r="D166" i="6"/>
  <c r="D164" i="6"/>
  <c r="D163" i="6"/>
  <c r="D162" i="6"/>
  <c r="E166" i="6"/>
  <c r="E164" i="6"/>
  <c r="E163" i="6"/>
  <c r="E162" i="6"/>
  <c r="D172" i="6"/>
  <c r="E172" i="6"/>
  <c r="D174" i="6"/>
  <c r="E174" i="6"/>
  <c r="E170" i="6"/>
  <c r="E169" i="6"/>
  <c r="E168" i="6"/>
  <c r="D176" i="6"/>
  <c r="I176" i="6"/>
  <c r="E176" i="6"/>
  <c r="D145" i="6"/>
  <c r="E145" i="6"/>
  <c r="D147" i="6"/>
  <c r="E147" i="6"/>
  <c r="D149" i="6"/>
  <c r="D144" i="6"/>
  <c r="I144" i="6"/>
  <c r="E149" i="6"/>
  <c r="E144" i="6"/>
  <c r="D154" i="6"/>
  <c r="D152" i="6"/>
  <c r="E154" i="6"/>
  <c r="E152" i="6"/>
  <c r="E151" i="6"/>
  <c r="D159" i="6"/>
  <c r="I159" i="6"/>
  <c r="D157" i="6"/>
  <c r="D151" i="6"/>
  <c r="I151" i="6"/>
  <c r="E159" i="6"/>
  <c r="E157" i="6"/>
  <c r="D132" i="6"/>
  <c r="D130" i="6"/>
  <c r="E132" i="6"/>
  <c r="E130" i="6"/>
  <c r="E129" i="6"/>
  <c r="D138" i="6"/>
  <c r="E138" i="6"/>
  <c r="E136" i="6"/>
  <c r="E135" i="6"/>
  <c r="D140" i="6"/>
  <c r="E140" i="6"/>
  <c r="D142" i="6"/>
  <c r="D136" i="6"/>
  <c r="E142" i="6"/>
  <c r="E114" i="6"/>
  <c r="E113" i="6"/>
  <c r="E116" i="6"/>
  <c r="D123" i="6"/>
  <c r="E123" i="6"/>
  <c r="D125" i="6"/>
  <c r="E125" i="6"/>
  <c r="E121" i="6"/>
  <c r="E120" i="6"/>
  <c r="D127" i="6"/>
  <c r="I127" i="6"/>
  <c r="E127" i="6"/>
  <c r="D107" i="6"/>
  <c r="E107" i="6"/>
  <c r="D109" i="6"/>
  <c r="E109" i="6"/>
  <c r="D111" i="6"/>
  <c r="I111" i="6"/>
  <c r="E111" i="6"/>
  <c r="E103" i="6"/>
  <c r="D89" i="6"/>
  <c r="D88" i="6"/>
  <c r="D87" i="6"/>
  <c r="E89" i="6"/>
  <c r="E88" i="6"/>
  <c r="E87" i="6"/>
  <c r="D95" i="6"/>
  <c r="E95" i="6"/>
  <c r="D97" i="6"/>
  <c r="I97" i="6"/>
  <c r="E97" i="6"/>
  <c r="D99" i="6"/>
  <c r="E99" i="6"/>
  <c r="E93" i="6"/>
  <c r="D101" i="6"/>
  <c r="E101" i="6"/>
  <c r="D76" i="6"/>
  <c r="I76" i="6"/>
  <c r="E76" i="6"/>
  <c r="D78" i="6"/>
  <c r="E78" i="6"/>
  <c r="D80" i="6"/>
  <c r="I80" i="6"/>
  <c r="E80" i="6"/>
  <c r="D83" i="6"/>
  <c r="D82" i="6"/>
  <c r="E83" i="6"/>
  <c r="D85" i="6"/>
  <c r="E85" i="6"/>
  <c r="E82" i="6"/>
  <c r="D54" i="6"/>
  <c r="D52" i="6"/>
  <c r="E54" i="6"/>
  <c r="D59" i="6"/>
  <c r="D57" i="6"/>
  <c r="E59" i="6"/>
  <c r="E57" i="6"/>
  <c r="E56" i="6"/>
  <c r="D63" i="6"/>
  <c r="D61" i="6"/>
  <c r="I61" i="6"/>
  <c r="E63" i="6"/>
  <c r="E61" i="6"/>
  <c r="D68" i="6"/>
  <c r="E68" i="6"/>
  <c r="D70" i="6"/>
  <c r="D66" i="6"/>
  <c r="D65" i="6"/>
  <c r="I65" i="6"/>
  <c r="E70" i="6"/>
  <c r="D29" i="6"/>
  <c r="E29" i="6"/>
  <c r="E26" i="6"/>
  <c r="E25" i="6"/>
  <c r="D33" i="6"/>
  <c r="E33" i="6"/>
  <c r="D39" i="6"/>
  <c r="I39" i="6"/>
  <c r="E39" i="6"/>
  <c r="D46" i="6"/>
  <c r="E46" i="6"/>
  <c r="D74" i="6"/>
  <c r="D73" i="6"/>
  <c r="H8" i="5"/>
  <c r="G8" i="5"/>
  <c r="I104" i="6"/>
  <c r="I133" i="6"/>
  <c r="G228" i="6"/>
  <c r="G226" i="6"/>
  <c r="G225" i="6"/>
  <c r="F228" i="6"/>
  <c r="F226" i="6"/>
  <c r="F225" i="6"/>
  <c r="F221" i="6"/>
  <c r="G223" i="6"/>
  <c r="F223" i="6"/>
  <c r="G116" i="6"/>
  <c r="F109" i="6"/>
  <c r="H83" i="4"/>
  <c r="H84" i="4"/>
  <c r="H85" i="4"/>
  <c r="H88" i="4"/>
  <c r="H73" i="4"/>
  <c r="H75" i="4"/>
  <c r="H76" i="4"/>
  <c r="H77" i="4"/>
  <c r="H78" i="4"/>
  <c r="H79" i="4"/>
  <c r="H80" i="4"/>
  <c r="H61" i="4"/>
  <c r="H63" i="4"/>
  <c r="H64" i="4"/>
  <c r="H65" i="4"/>
  <c r="H66" i="4"/>
  <c r="H67" i="4"/>
  <c r="H68" i="4"/>
  <c r="H69" i="4"/>
  <c r="H70" i="4"/>
  <c r="H71" i="4"/>
  <c r="H44" i="4"/>
  <c r="H46" i="4"/>
  <c r="H48" i="4"/>
  <c r="H51" i="4"/>
  <c r="H52" i="4"/>
  <c r="H53" i="4"/>
  <c r="H54" i="4"/>
  <c r="H56" i="4"/>
  <c r="H57" i="4"/>
  <c r="H58" i="4"/>
  <c r="H59" i="4"/>
  <c r="H60" i="4"/>
  <c r="H92" i="4"/>
  <c r="H93" i="4"/>
  <c r="H94" i="4"/>
  <c r="H95" i="4"/>
  <c r="H96" i="4"/>
  <c r="H98" i="4"/>
  <c r="H100" i="4"/>
  <c r="H40" i="4"/>
  <c r="H29" i="4"/>
  <c r="H30" i="4"/>
  <c r="H32" i="4"/>
  <c r="H33" i="4"/>
  <c r="H36" i="4"/>
  <c r="H37" i="4"/>
  <c r="H17" i="4"/>
  <c r="H19" i="4"/>
  <c r="H20" i="4"/>
  <c r="H23" i="4"/>
  <c r="H26" i="4"/>
  <c r="H10" i="4"/>
  <c r="H12" i="4"/>
  <c r="H14" i="4"/>
  <c r="H15" i="4"/>
  <c r="C99" i="4"/>
  <c r="C97" i="4"/>
  <c r="C91" i="4"/>
  <c r="C87" i="4"/>
  <c r="H87" i="4"/>
  <c r="C86" i="4"/>
  <c r="C82" i="4"/>
  <c r="C81" i="4"/>
  <c r="C74" i="4"/>
  <c r="C72" i="4"/>
  <c r="C62" i="4"/>
  <c r="C55" i="4"/>
  <c r="C50" i="4"/>
  <c r="C47" i="4"/>
  <c r="C45" i="4"/>
  <c r="C43" i="4"/>
  <c r="C39" i="4"/>
  <c r="C38" i="4"/>
  <c r="C35" i="4"/>
  <c r="C34" i="4"/>
  <c r="C31" i="4"/>
  <c r="C27" i="4"/>
  <c r="C28" i="4"/>
  <c r="C25" i="4"/>
  <c r="C24" i="4"/>
  <c r="C22" i="4"/>
  <c r="C21" i="4"/>
  <c r="C18" i="4"/>
  <c r="C16" i="4"/>
  <c r="H16" i="4"/>
  <c r="C13" i="4"/>
  <c r="H13" i="4"/>
  <c r="C11" i="4"/>
  <c r="C9" i="4"/>
  <c r="G181" i="6"/>
  <c r="G215" i="6"/>
  <c r="H215" i="6"/>
  <c r="I215" i="6"/>
  <c r="F215" i="6"/>
  <c r="F213" i="6"/>
  <c r="F212" i="6"/>
  <c r="F211" i="6"/>
  <c r="G217" i="6"/>
  <c r="H217" i="6"/>
  <c r="I217" i="6"/>
  <c r="F217" i="6"/>
  <c r="I216" i="6"/>
  <c r="G209" i="6"/>
  <c r="G207" i="6"/>
  <c r="G206" i="6"/>
  <c r="G205" i="6"/>
  <c r="F209" i="6"/>
  <c r="F207" i="6"/>
  <c r="G203" i="6"/>
  <c r="F203" i="6"/>
  <c r="H203" i="6"/>
  <c r="I203" i="6"/>
  <c r="G200" i="6"/>
  <c r="H200" i="6"/>
  <c r="I200" i="6"/>
  <c r="F200" i="6"/>
  <c r="G195" i="6"/>
  <c r="G193" i="6"/>
  <c r="G192" i="6"/>
  <c r="F195" i="6"/>
  <c r="G186" i="6"/>
  <c r="F186" i="6"/>
  <c r="G183" i="6"/>
  <c r="F183" i="6"/>
  <c r="F181" i="6"/>
  <c r="G172" i="6"/>
  <c r="F172" i="6"/>
  <c r="G174" i="6"/>
  <c r="F174" i="6"/>
  <c r="H174" i="6"/>
  <c r="I174" i="6"/>
  <c r="G176" i="6"/>
  <c r="F176" i="6"/>
  <c r="I167" i="6"/>
  <c r="G166" i="6"/>
  <c r="H166" i="6"/>
  <c r="I166" i="6"/>
  <c r="F166" i="6"/>
  <c r="F164" i="6"/>
  <c r="G159" i="6"/>
  <c r="H159" i="6"/>
  <c r="F159" i="6"/>
  <c r="F157" i="6"/>
  <c r="G154" i="6"/>
  <c r="G152" i="6"/>
  <c r="F154" i="6"/>
  <c r="H154" i="6"/>
  <c r="I154" i="6"/>
  <c r="G145" i="6"/>
  <c r="H145" i="6"/>
  <c r="I145" i="6"/>
  <c r="F145" i="6"/>
  <c r="F144" i="6"/>
  <c r="G147" i="6"/>
  <c r="F147" i="6"/>
  <c r="G149" i="6"/>
  <c r="H149" i="6"/>
  <c r="F149" i="6"/>
  <c r="G138" i="6"/>
  <c r="F138" i="6"/>
  <c r="H138" i="6"/>
  <c r="I138" i="6"/>
  <c r="G140" i="6"/>
  <c r="F140" i="6"/>
  <c r="H140" i="6"/>
  <c r="G142" i="6"/>
  <c r="G136" i="6"/>
  <c r="F142" i="6"/>
  <c r="G132" i="6"/>
  <c r="G130" i="6"/>
  <c r="G129" i="6"/>
  <c r="F132" i="6"/>
  <c r="F130" i="6"/>
  <c r="F129" i="6"/>
  <c r="G123" i="6"/>
  <c r="F123" i="6"/>
  <c r="G125" i="6"/>
  <c r="F125" i="6"/>
  <c r="G127" i="6"/>
  <c r="F127" i="6"/>
  <c r="I146" i="6"/>
  <c r="I160" i="6"/>
  <c r="I161" i="6"/>
  <c r="F114" i="6"/>
  <c r="F113" i="6"/>
  <c r="G105" i="6"/>
  <c r="F105" i="6"/>
  <c r="G107" i="6"/>
  <c r="F107" i="6"/>
  <c r="H107" i="6"/>
  <c r="I107" i="6"/>
  <c r="G109" i="6"/>
  <c r="G111" i="6"/>
  <c r="G103" i="6"/>
  <c r="F111" i="6"/>
  <c r="H111" i="6"/>
  <c r="G95" i="6"/>
  <c r="F95" i="6"/>
  <c r="G97" i="6"/>
  <c r="F97" i="6"/>
  <c r="G99" i="6"/>
  <c r="F99" i="6"/>
  <c r="G101" i="6"/>
  <c r="F101" i="6"/>
  <c r="H101" i="6"/>
  <c r="I101" i="6"/>
  <c r="G89" i="6"/>
  <c r="G88" i="6"/>
  <c r="F89" i="6"/>
  <c r="H89" i="6"/>
  <c r="I89" i="6"/>
  <c r="I84" i="6"/>
  <c r="I98" i="6"/>
  <c r="G83" i="6"/>
  <c r="G82" i="6"/>
  <c r="F83" i="6"/>
  <c r="G85" i="6"/>
  <c r="F85" i="6"/>
  <c r="F82" i="6"/>
  <c r="G76" i="6"/>
  <c r="F76" i="6"/>
  <c r="F74" i="6"/>
  <c r="F73" i="6"/>
  <c r="G78" i="6"/>
  <c r="H78" i="6"/>
  <c r="I78" i="6"/>
  <c r="F78" i="6"/>
  <c r="G80" i="6"/>
  <c r="H80" i="6"/>
  <c r="F80" i="6"/>
  <c r="G68" i="6"/>
  <c r="F68" i="6"/>
  <c r="G70" i="6"/>
  <c r="F70" i="6"/>
  <c r="G63" i="6"/>
  <c r="H63" i="6"/>
  <c r="I63" i="6"/>
  <c r="G59" i="6"/>
  <c r="H59" i="6"/>
  <c r="F63" i="6"/>
  <c r="F61" i="6"/>
  <c r="F59" i="6"/>
  <c r="F57" i="6"/>
  <c r="F56" i="6"/>
  <c r="G54" i="6"/>
  <c r="G52" i="6"/>
  <c r="G51" i="6"/>
  <c r="F54" i="6"/>
  <c r="G46" i="6"/>
  <c r="F46" i="6"/>
  <c r="G39" i="6"/>
  <c r="F39" i="6"/>
  <c r="I35" i="6"/>
  <c r="G33" i="6"/>
  <c r="F33" i="6"/>
  <c r="G29" i="6"/>
  <c r="F29" i="6"/>
  <c r="E99" i="4"/>
  <c r="F99" i="4"/>
  <c r="H99" i="4"/>
  <c r="E97" i="4"/>
  <c r="F97" i="4"/>
  <c r="H97" i="4"/>
  <c r="E91" i="4"/>
  <c r="E90" i="4"/>
  <c r="E89" i="4"/>
  <c r="E13" i="3"/>
  <c r="F91" i="4"/>
  <c r="F87" i="4"/>
  <c r="F86" i="4"/>
  <c r="E87" i="4"/>
  <c r="E86" i="4"/>
  <c r="E82" i="4"/>
  <c r="E81" i="4"/>
  <c r="F82" i="4"/>
  <c r="G82" i="4"/>
  <c r="E74" i="4"/>
  <c r="F74" i="4"/>
  <c r="G74" i="4"/>
  <c r="E72" i="4"/>
  <c r="F72" i="4"/>
  <c r="G72" i="4"/>
  <c r="E62" i="4"/>
  <c r="F62" i="4"/>
  <c r="E55" i="4"/>
  <c r="F55" i="4"/>
  <c r="E50" i="4"/>
  <c r="F50" i="4"/>
  <c r="E47" i="4"/>
  <c r="F47" i="4"/>
  <c r="E45" i="4"/>
  <c r="F45" i="4"/>
  <c r="H45" i="4"/>
  <c r="E43" i="4"/>
  <c r="F43" i="4"/>
  <c r="H43" i="4"/>
  <c r="E39" i="4"/>
  <c r="E38" i="4"/>
  <c r="F39" i="4"/>
  <c r="E35" i="4"/>
  <c r="E34" i="4"/>
  <c r="F35" i="4"/>
  <c r="F34" i="4"/>
  <c r="E31" i="4"/>
  <c r="F31" i="4"/>
  <c r="E28" i="4"/>
  <c r="F28" i="4"/>
  <c r="F27" i="4"/>
  <c r="E25" i="4"/>
  <c r="E24" i="4"/>
  <c r="F25" i="4"/>
  <c r="F24" i="4"/>
  <c r="E22" i="4"/>
  <c r="E21" i="4"/>
  <c r="F22" i="4"/>
  <c r="H22" i="4"/>
  <c r="E18" i="4"/>
  <c r="F18" i="4"/>
  <c r="E16" i="4"/>
  <c r="F16" i="4"/>
  <c r="E13" i="4"/>
  <c r="F13" i="4"/>
  <c r="E11" i="4"/>
  <c r="F11" i="4"/>
  <c r="H11" i="4"/>
  <c r="E9" i="4"/>
  <c r="F9" i="4"/>
  <c r="G87" i="6"/>
  <c r="H18" i="4"/>
  <c r="F193" i="6"/>
  <c r="F192" i="6"/>
  <c r="G198" i="6"/>
  <c r="G197" i="6"/>
  <c r="I23" i="6"/>
  <c r="E66" i="6"/>
  <c r="D17" i="7"/>
  <c r="G15" i="7"/>
  <c r="H15" i="7"/>
  <c r="G18" i="4"/>
  <c r="G39" i="4"/>
  <c r="D90" i="4"/>
  <c r="D89" i="4"/>
  <c r="F21" i="4"/>
  <c r="G21" i="4"/>
  <c r="H39" i="4"/>
  <c r="H82" i="4"/>
  <c r="F81" i="4"/>
  <c r="H21" i="4"/>
  <c r="G11" i="4"/>
  <c r="F38" i="4"/>
  <c r="H38" i="4"/>
  <c r="H9" i="4"/>
  <c r="G9" i="4"/>
  <c r="E27" i="4"/>
  <c r="C90" i="4"/>
  <c r="C89" i="4"/>
  <c r="C13" i="3"/>
  <c r="G38" i="4"/>
  <c r="H28" i="4"/>
  <c r="G99" i="4"/>
  <c r="G28" i="4"/>
  <c r="G22" i="4"/>
  <c r="H72" i="4"/>
  <c r="G16" i="7"/>
  <c r="H16" i="7"/>
  <c r="G48" i="7"/>
  <c r="D8" i="4"/>
  <c r="G81" i="4"/>
  <c r="H81" i="4"/>
  <c r="C16" i="7"/>
  <c r="C17" i="7"/>
  <c r="D36" i="7"/>
  <c r="D35" i="7"/>
  <c r="D37" i="7"/>
  <c r="E74" i="6"/>
  <c r="E73" i="6"/>
  <c r="E52" i="6"/>
  <c r="E51" i="6"/>
  <c r="F163" i="6"/>
  <c r="F162" i="6"/>
  <c r="G61" i="6"/>
  <c r="I13" i="6"/>
  <c r="F12" i="7"/>
  <c r="G12" i="7"/>
  <c r="H12" i="7"/>
  <c r="D20" i="7"/>
  <c r="D19" i="7"/>
  <c r="D21" i="7"/>
  <c r="E65" i="6"/>
  <c r="E27" i="6"/>
  <c r="D198" i="6"/>
  <c r="D197" i="6"/>
  <c r="I197" i="6"/>
  <c r="C9" i="7"/>
  <c r="C25" i="7"/>
  <c r="C53" i="7"/>
  <c r="F42" i="4"/>
  <c r="E8" i="4"/>
  <c r="D13" i="3"/>
  <c r="D49" i="4"/>
  <c r="D34" i="4"/>
  <c r="D41" i="4"/>
  <c r="D12" i="3"/>
  <c r="D7" i="4"/>
  <c r="D9" i="3"/>
  <c r="D102" i="4"/>
  <c r="D11" i="3"/>
  <c r="D8" i="3"/>
  <c r="D10" i="8"/>
  <c r="D14" i="3"/>
  <c r="D9" i="8"/>
  <c r="D8" i="8"/>
  <c r="H55" i="4"/>
  <c r="C49" i="4"/>
  <c r="C42" i="4"/>
  <c r="H47" i="4"/>
  <c r="C8" i="4"/>
  <c r="C7" i="4"/>
  <c r="C9" i="3"/>
  <c r="C8" i="3"/>
  <c r="H91" i="4"/>
  <c r="F90" i="4"/>
  <c r="H86" i="4"/>
  <c r="H74" i="4"/>
  <c r="H62" i="4"/>
  <c r="E49" i="4"/>
  <c r="H50" i="4"/>
  <c r="F49" i="4"/>
  <c r="F41" i="4"/>
  <c r="E42" i="4"/>
  <c r="H34" i="4"/>
  <c r="H35" i="4"/>
  <c r="H27" i="4"/>
  <c r="H31" i="4"/>
  <c r="H24" i="4"/>
  <c r="H25" i="4"/>
  <c r="E7" i="4"/>
  <c r="E9" i="3"/>
  <c r="E8" i="3"/>
  <c r="F8" i="4"/>
  <c r="D61" i="7"/>
  <c r="E21" i="5"/>
  <c r="H61" i="6"/>
  <c r="E92" i="6"/>
  <c r="E91" i="6"/>
  <c r="D7" i="7"/>
  <c r="D9" i="7"/>
  <c r="E119" i="6"/>
  <c r="D27" i="7"/>
  <c r="H82" i="6"/>
  <c r="I82" i="6"/>
  <c r="H228" i="6"/>
  <c r="I228" i="6"/>
  <c r="H33" i="6"/>
  <c r="I33" i="6"/>
  <c r="G66" i="6"/>
  <c r="G65" i="6"/>
  <c r="H97" i="6"/>
  <c r="H147" i="6"/>
  <c r="I147" i="6"/>
  <c r="G164" i="6"/>
  <c r="F40" i="7"/>
  <c r="F41" i="7"/>
  <c r="G41" i="7"/>
  <c r="H41" i="7"/>
  <c r="I14" i="6"/>
  <c r="I17" i="6"/>
  <c r="I19" i="6"/>
  <c r="G213" i="6"/>
  <c r="G57" i="6"/>
  <c r="H68" i="6"/>
  <c r="I68" i="6"/>
  <c r="G157" i="6"/>
  <c r="H157" i="6"/>
  <c r="I157" i="6"/>
  <c r="G170" i="6"/>
  <c r="G169" i="6"/>
  <c r="I24" i="6"/>
  <c r="F56" i="7"/>
  <c r="H83" i="6"/>
  <c r="I83" i="6"/>
  <c r="H116" i="6"/>
  <c r="I116" i="6"/>
  <c r="F13" i="7"/>
  <c r="H142" i="6"/>
  <c r="I142" i="6"/>
  <c r="H176" i="6"/>
  <c r="E72" i="6"/>
  <c r="D51" i="7"/>
  <c r="D53" i="7"/>
  <c r="H53" i="7"/>
  <c r="H48" i="7"/>
  <c r="I140" i="6"/>
  <c r="I22" i="6"/>
  <c r="D41" i="7"/>
  <c r="G39" i="7"/>
  <c r="H39" i="7"/>
  <c r="D29" i="7"/>
  <c r="G27" i="7"/>
  <c r="H27" i="7"/>
  <c r="H31" i="7"/>
  <c r="D33" i="7"/>
  <c r="D13" i="7"/>
  <c r="G13" i="7"/>
  <c r="H13" i="7"/>
  <c r="H88" i="6"/>
  <c r="I88" i="6"/>
  <c r="G11" i="7"/>
  <c r="H11" i="7"/>
  <c r="G40" i="7"/>
  <c r="H40" i="7"/>
  <c r="H51" i="7"/>
  <c r="F88" i="6"/>
  <c r="F87" i="6"/>
  <c r="H87" i="6"/>
  <c r="I87" i="6"/>
  <c r="D57" i="7"/>
  <c r="E20" i="5"/>
  <c r="D63" i="7"/>
  <c r="D23" i="7"/>
  <c r="H192" i="6"/>
  <c r="H193" i="6"/>
  <c r="H186" i="6"/>
  <c r="I186" i="6"/>
  <c r="H183" i="6"/>
  <c r="I183" i="6"/>
  <c r="F170" i="6"/>
  <c r="F169" i="6"/>
  <c r="G144" i="6"/>
  <c r="H144" i="6"/>
  <c r="F136" i="6"/>
  <c r="F135" i="6"/>
  <c r="H132" i="6"/>
  <c r="H129" i="6"/>
  <c r="H130" i="6"/>
  <c r="H125" i="6"/>
  <c r="I125" i="6"/>
  <c r="F121" i="6"/>
  <c r="F60" i="7"/>
  <c r="H24" i="6"/>
  <c r="G135" i="6"/>
  <c r="H135" i="6"/>
  <c r="G221" i="6"/>
  <c r="G220" i="6"/>
  <c r="G219" i="6"/>
  <c r="H225" i="6"/>
  <c r="I225" i="6"/>
  <c r="H226" i="6"/>
  <c r="I226" i="6"/>
  <c r="I16" i="6"/>
  <c r="H16" i="6"/>
  <c r="F29" i="7"/>
  <c r="G29" i="7"/>
  <c r="H221" i="6"/>
  <c r="H223" i="6"/>
  <c r="I223" i="6"/>
  <c r="H207" i="6"/>
  <c r="I207" i="6"/>
  <c r="H209" i="6"/>
  <c r="I209" i="6"/>
  <c r="H195" i="6"/>
  <c r="I195" i="6"/>
  <c r="H189" i="6"/>
  <c r="G179" i="6"/>
  <c r="G178" i="6"/>
  <c r="G168" i="6"/>
  <c r="F32" i="7"/>
  <c r="H169" i="6"/>
  <c r="H17" i="6"/>
  <c r="H172" i="6"/>
  <c r="I172" i="6"/>
  <c r="G35" i="7"/>
  <c r="H35" i="7"/>
  <c r="H127" i="6"/>
  <c r="I18" i="6"/>
  <c r="H18" i="6"/>
  <c r="G121" i="6"/>
  <c r="G120" i="6"/>
  <c r="G114" i="6"/>
  <c r="H109" i="6"/>
  <c r="I109" i="6"/>
  <c r="F20" i="7"/>
  <c r="F21" i="7"/>
  <c r="H14" i="6"/>
  <c r="G93" i="6"/>
  <c r="G92" i="6"/>
  <c r="H99" i="6"/>
  <c r="I99" i="6"/>
  <c r="I12" i="6"/>
  <c r="F15" i="5"/>
  <c r="H8" i="7"/>
  <c r="H95" i="6"/>
  <c r="E53" i="7"/>
  <c r="H76" i="6"/>
  <c r="F25" i="7"/>
  <c r="F19" i="5"/>
  <c r="G74" i="6"/>
  <c r="G73" i="6"/>
  <c r="G72" i="6"/>
  <c r="H52" i="7"/>
  <c r="H22" i="6"/>
  <c r="F66" i="6"/>
  <c r="H54" i="6"/>
  <c r="F52" i="6"/>
  <c r="G26" i="6"/>
  <c r="H46" i="6"/>
  <c r="I46" i="6"/>
  <c r="G27" i="6"/>
  <c r="H39" i="6"/>
  <c r="F44" i="7"/>
  <c r="E29" i="7"/>
  <c r="F220" i="6"/>
  <c r="F206" i="6"/>
  <c r="E36" i="7"/>
  <c r="F198" i="6"/>
  <c r="F179" i="6"/>
  <c r="E33" i="7"/>
  <c r="H181" i="6"/>
  <c r="I181" i="6"/>
  <c r="F152" i="6"/>
  <c r="F120" i="6"/>
  <c r="H123" i="6"/>
  <c r="I123" i="6"/>
  <c r="F103" i="6"/>
  <c r="H103" i="6"/>
  <c r="E20" i="7"/>
  <c r="H105" i="6"/>
  <c r="I105" i="6"/>
  <c r="F93" i="6"/>
  <c r="H12" i="6"/>
  <c r="F72" i="6"/>
  <c r="H73" i="6"/>
  <c r="H70" i="6"/>
  <c r="I70" i="6"/>
  <c r="F26" i="6"/>
  <c r="H26" i="6"/>
  <c r="H29" i="6"/>
  <c r="F27" i="6"/>
  <c r="H20" i="6"/>
  <c r="C41" i="4"/>
  <c r="H41" i="4"/>
  <c r="H42" i="4"/>
  <c r="F89" i="4"/>
  <c r="H90" i="4"/>
  <c r="E41" i="4"/>
  <c r="E102" i="4"/>
  <c r="E10" i="8"/>
  <c r="E8" i="8"/>
  <c r="H49" i="4"/>
  <c r="F12" i="3"/>
  <c r="F102" i="4"/>
  <c r="F7" i="4"/>
  <c r="H8" i="4"/>
  <c r="H66" i="6"/>
  <c r="I66" i="6"/>
  <c r="E232" i="6"/>
  <c r="H57" i="6"/>
  <c r="G56" i="6"/>
  <c r="H56" i="6"/>
  <c r="E22" i="5"/>
  <c r="F57" i="7"/>
  <c r="G57" i="7"/>
  <c r="H57" i="7"/>
  <c r="F20" i="5"/>
  <c r="G212" i="6"/>
  <c r="H213" i="6"/>
  <c r="H164" i="6"/>
  <c r="I164" i="6"/>
  <c r="G163" i="6"/>
  <c r="G56" i="7"/>
  <c r="H56" i="7"/>
  <c r="D62" i="7"/>
  <c r="D64" i="7"/>
  <c r="G25" i="6"/>
  <c r="G151" i="6"/>
  <c r="C22" i="5"/>
  <c r="D25" i="7"/>
  <c r="H36" i="7"/>
  <c r="H179" i="6"/>
  <c r="H170" i="6"/>
  <c r="H136" i="6"/>
  <c r="G119" i="6"/>
  <c r="F21" i="5"/>
  <c r="F61" i="7"/>
  <c r="G61" i="7"/>
  <c r="H61" i="7"/>
  <c r="G60" i="7"/>
  <c r="H60" i="7"/>
  <c r="F33" i="7"/>
  <c r="G33" i="7"/>
  <c r="H32" i="7"/>
  <c r="F37" i="7"/>
  <c r="G37" i="7"/>
  <c r="H121" i="6"/>
  <c r="G113" i="6"/>
  <c r="H113" i="6"/>
  <c r="I113" i="6"/>
  <c r="H114" i="6"/>
  <c r="I114" i="6"/>
  <c r="D17" i="5"/>
  <c r="F17" i="5"/>
  <c r="D15" i="5"/>
  <c r="H7" i="7"/>
  <c r="F9" i="7"/>
  <c r="H9" i="7"/>
  <c r="H72" i="6"/>
  <c r="H74" i="6"/>
  <c r="F65" i="6"/>
  <c r="H65" i="6"/>
  <c r="H52" i="6"/>
  <c r="F51" i="6"/>
  <c r="H51" i="6"/>
  <c r="H27" i="6"/>
  <c r="F45" i="7"/>
  <c r="G45" i="7"/>
  <c r="F62" i="7"/>
  <c r="F64" i="7"/>
  <c r="G64" i="7"/>
  <c r="G43" i="7"/>
  <c r="H43" i="7"/>
  <c r="D18" i="5"/>
  <c r="F63" i="7"/>
  <c r="G44" i="7"/>
  <c r="H44" i="7"/>
  <c r="F18" i="5"/>
  <c r="F219" i="6"/>
  <c r="H219" i="6"/>
  <c r="H220" i="6"/>
  <c r="H206" i="6"/>
  <c r="I206" i="6"/>
  <c r="F205" i="6"/>
  <c r="H205" i="6"/>
  <c r="F197" i="6"/>
  <c r="H197" i="6"/>
  <c r="H198" i="6"/>
  <c r="I198" i="6"/>
  <c r="F178" i="6"/>
  <c r="E63" i="7"/>
  <c r="H63" i="7"/>
  <c r="F151" i="6"/>
  <c r="H151" i="6"/>
  <c r="H152" i="6"/>
  <c r="I152" i="6"/>
  <c r="H120" i="6"/>
  <c r="H20" i="7"/>
  <c r="F92" i="6"/>
  <c r="H93" i="6"/>
  <c r="E23" i="7"/>
  <c r="E25" i="7"/>
  <c r="H24" i="7"/>
  <c r="E45" i="7"/>
  <c r="C102" i="4"/>
  <c r="C10" i="8"/>
  <c r="C12" i="3"/>
  <c r="C11" i="3"/>
  <c r="C14" i="3"/>
  <c r="C28" i="3"/>
  <c r="C29" i="3"/>
  <c r="F13" i="3"/>
  <c r="H89" i="4"/>
  <c r="E12" i="3"/>
  <c r="E11" i="3"/>
  <c r="E9" i="8"/>
  <c r="F10" i="8"/>
  <c r="F9" i="8"/>
  <c r="F9" i="3"/>
  <c r="G7" i="4"/>
  <c r="H7" i="4"/>
  <c r="H163" i="6"/>
  <c r="I163" i="6"/>
  <c r="G162" i="6"/>
  <c r="H162" i="6"/>
  <c r="I162" i="6"/>
  <c r="H212" i="6"/>
  <c r="G211" i="6"/>
  <c r="H211" i="6"/>
  <c r="E37" i="7"/>
  <c r="F22" i="5"/>
  <c r="G91" i="6"/>
  <c r="G232" i="6"/>
  <c r="F25" i="6"/>
  <c r="H25" i="6"/>
  <c r="H178" i="6"/>
  <c r="F168" i="6"/>
  <c r="H168" i="6"/>
  <c r="F119" i="6"/>
  <c r="H119" i="6"/>
  <c r="E21" i="7"/>
  <c r="H19" i="7"/>
  <c r="H92" i="6"/>
  <c r="F91" i="6"/>
  <c r="C8" i="8"/>
  <c r="C9" i="8"/>
  <c r="G12" i="3"/>
  <c r="H102" i="4"/>
  <c r="G28" i="3"/>
  <c r="G13" i="3"/>
  <c r="H13" i="3"/>
  <c r="F11" i="3"/>
  <c r="G11" i="3"/>
  <c r="H11" i="3"/>
  <c r="E14" i="3"/>
  <c r="E28" i="3"/>
  <c r="E29" i="3"/>
  <c r="H12" i="3"/>
  <c r="H10" i="8"/>
  <c r="F8" i="8"/>
  <c r="H9" i="8"/>
  <c r="F8" i="3"/>
  <c r="G9" i="3"/>
  <c r="H9" i="3"/>
  <c r="H91" i="6"/>
  <c r="F232" i="6"/>
  <c r="H232" i="6"/>
  <c r="H28" i="3"/>
  <c r="H8" i="8"/>
  <c r="F14" i="3"/>
  <c r="G8" i="3"/>
  <c r="H8" i="3"/>
  <c r="F29" i="3"/>
  <c r="G14" i="3"/>
  <c r="H14" i="3"/>
  <c r="G29" i="3"/>
  <c r="H29" i="3"/>
  <c r="H33" i="7"/>
  <c r="E62" i="7"/>
  <c r="H25" i="7"/>
  <c r="E64" i="7"/>
  <c r="H64" i="7"/>
  <c r="H45" i="7"/>
  <c r="H37" i="7"/>
  <c r="H29" i="7"/>
  <c r="H21" i="7"/>
  <c r="D22" i="5"/>
  <c r="H62" i="7"/>
  <c r="D220" i="6"/>
  <c r="I221" i="6"/>
  <c r="I213" i="6"/>
  <c r="D212" i="6"/>
  <c r="D192" i="6"/>
  <c r="I192" i="6"/>
  <c r="I193" i="6"/>
  <c r="D179" i="6"/>
  <c r="D178" i="6"/>
  <c r="I178" i="6"/>
  <c r="I179" i="6"/>
  <c r="D170" i="6"/>
  <c r="I170" i="6"/>
  <c r="D169" i="6"/>
  <c r="I149" i="6"/>
  <c r="I136" i="6"/>
  <c r="D135" i="6"/>
  <c r="I135" i="6"/>
  <c r="I132" i="6"/>
  <c r="D129" i="6"/>
  <c r="I129" i="6"/>
  <c r="I130" i="6"/>
  <c r="D121" i="6"/>
  <c r="I121" i="6"/>
  <c r="D120" i="6"/>
  <c r="D103" i="6"/>
  <c r="I103" i="6"/>
  <c r="D93" i="6"/>
  <c r="D92" i="6"/>
  <c r="I93" i="6"/>
  <c r="I95" i="6"/>
  <c r="I73" i="6"/>
  <c r="D72" i="6"/>
  <c r="I72" i="6"/>
  <c r="I74" i="6"/>
  <c r="D56" i="6"/>
  <c r="I56" i="6"/>
  <c r="I57" i="6"/>
  <c r="I59" i="6"/>
  <c r="D51" i="6"/>
  <c r="I51" i="6"/>
  <c r="I52" i="6"/>
  <c r="I54" i="6"/>
  <c r="D27" i="6"/>
  <c r="I27" i="6"/>
  <c r="I29" i="6"/>
  <c r="D26" i="6"/>
  <c r="C57" i="7"/>
  <c r="D219" i="6"/>
  <c r="I219" i="6"/>
  <c r="I220" i="6"/>
  <c r="D211" i="6"/>
  <c r="I211" i="6"/>
  <c r="I212" i="6"/>
  <c r="D168" i="6"/>
  <c r="I168" i="6"/>
  <c r="I169" i="6"/>
  <c r="D119" i="6"/>
  <c r="I119" i="6"/>
  <c r="I120" i="6"/>
  <c r="D91" i="6"/>
  <c r="I91" i="6"/>
  <c r="I92" i="6"/>
  <c r="D25" i="6"/>
  <c r="I26" i="6"/>
  <c r="D232" i="6"/>
  <c r="I232" i="6"/>
  <c r="I25" i="6"/>
</calcChain>
</file>

<file path=xl/sharedStrings.xml><?xml version="1.0" encoding="utf-8"?>
<sst xmlns="http://schemas.openxmlformats.org/spreadsheetml/2006/main" count="679" uniqueCount="327">
  <si>
    <t>Ostali rashodi za zaposlene</t>
  </si>
  <si>
    <t>Službena putovanja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</si>
  <si>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</si>
  <si>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</si>
  <si>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</si>
  <si>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</si>
  <si>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</si>
  <si>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</si>
  <si>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</si>
  <si>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</si>
  <si>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</si>
  <si>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</si>
  <si>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</si>
  <si>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</si>
  <si>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</si>
  <si>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</si>
  <si>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</si>
  <si>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</si>
  <si>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</si>
  <si>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</si>
  <si>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Ostali nespomenuti rashodi poslovanja</t>
  </si>
  <si>
    <t>Doprinosi za obvezno zdravstveno osiguranje</t>
  </si>
  <si>
    <t>Materijal i sirovine</t>
  </si>
  <si>
    <t>Uredska oprema i namještaj</t>
  </si>
  <si>
    <t>Sportska i glazbena oprema</t>
  </si>
  <si>
    <t>Naknade građanima i kućanstvima u naravi</t>
  </si>
  <si>
    <t>Plaće za redovan rad</t>
  </si>
  <si>
    <t>Prihodi od prodaje proizvoda i robe</t>
  </si>
  <si>
    <t>Prihodi od pruženih usluga</t>
  </si>
  <si>
    <t>Kapitalne pomoći proračunskim korisnicima iz proračuna koji im nije nadležan</t>
  </si>
  <si>
    <t>Tekuće donacije</t>
  </si>
  <si>
    <t>Oprema za održavanje i zaštitu</t>
  </si>
  <si>
    <t>Kapitalne donacije</t>
  </si>
  <si>
    <t>204-07</t>
  </si>
  <si>
    <t>212-07</t>
  </si>
  <si>
    <t>181-08</t>
  </si>
  <si>
    <t>213-07</t>
  </si>
  <si>
    <t>206-07</t>
  </si>
  <si>
    <t>214-07</t>
  </si>
  <si>
    <t>209-07</t>
  </si>
  <si>
    <t>217-07</t>
  </si>
  <si>
    <t>180-08</t>
  </si>
  <si>
    <t>182-08</t>
  </si>
  <si>
    <t>183-07</t>
  </si>
  <si>
    <t>127-08</t>
  </si>
  <si>
    <t>128-08</t>
  </si>
  <si>
    <t>129-07</t>
  </si>
  <si>
    <t>130-08</t>
  </si>
  <si>
    <t>131-08</t>
  </si>
  <si>
    <t>132-08</t>
  </si>
  <si>
    <t>133-08</t>
  </si>
  <si>
    <t>134-07</t>
  </si>
  <si>
    <t>135-08</t>
  </si>
  <si>
    <t>136-13</t>
  </si>
  <si>
    <t>137-08</t>
  </si>
  <si>
    <t>138-08</t>
  </si>
  <si>
    <t>141-08</t>
  </si>
  <si>
    <t>142-08</t>
  </si>
  <si>
    <t>143-08</t>
  </si>
  <si>
    <t>144-08</t>
  </si>
  <si>
    <t>145-08</t>
  </si>
  <si>
    <t>147-08</t>
  </si>
  <si>
    <t>148-08</t>
  </si>
  <si>
    <t>151-09</t>
  </si>
  <si>
    <t>154-08</t>
  </si>
  <si>
    <t>161-08</t>
  </si>
  <si>
    <t>170-05</t>
  </si>
  <si>
    <t>174-08</t>
  </si>
  <si>
    <t>179-01</t>
  </si>
  <si>
    <t>222-08</t>
  </si>
  <si>
    <t>189-08</t>
  </si>
  <si>
    <t>190-08</t>
  </si>
  <si>
    <t>191-08</t>
  </si>
  <si>
    <t>192-08</t>
  </si>
  <si>
    <t>958-08</t>
  </si>
  <si>
    <t>198-04</t>
  </si>
  <si>
    <t>201-07</t>
  </si>
  <si>
    <t>759-06</t>
  </si>
  <si>
    <t>764-10</t>
  </si>
  <si>
    <t>224-08</t>
  </si>
  <si>
    <t>156-09</t>
  </si>
  <si>
    <t>205-07</t>
  </si>
  <si>
    <t>193-10</t>
  </si>
  <si>
    <t>196-11</t>
  </si>
  <si>
    <t xml:space="preserve">OPĆI DIO </t>
  </si>
  <si>
    <t>sažetak A. RAČUN PRIHODA I RASHODA</t>
  </si>
  <si>
    <t>RAZRED</t>
  </si>
  <si>
    <t>BROJČANA OZNAKA I NAZIV RAČUNA</t>
  </si>
  <si>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</si>
  <si>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</si>
  <si>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</si>
  <si>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</si>
  <si>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</si>
  <si>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</si>
  <si>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VIŠAK/MANJAK tekućeg razdoblja/ godine</t>
  </si>
  <si>
    <t xml:space="preserve">sažetak B. RAČUN FINANCIRANJA </t>
  </si>
  <si>
    <t>Primici od financijske imovine i zaduživanja</t>
  </si>
  <si>
    <t>Izdaci za financijsku imovinu i otplate zajmova</t>
  </si>
  <si>
    <t>NETO FINANCIRANJE (primici - izdaci)</t>
  </si>
  <si>
    <t>C. RASPOLOŽIVA SREDSTVA IZ PRETHODNIH GODINA</t>
  </si>
  <si>
    <t>Ukupan ODNOS neutrošenih prihoda iz prethodne/ih godina</t>
  </si>
  <si>
    <t>A. RAČUN PRIHODA I RASHODA</t>
  </si>
  <si>
    <t xml:space="preserve">PRIHODI I RASHODI PREMA EKONOMSKOJ KLASIFIKACIJI </t>
  </si>
  <si>
    <t xml:space="preserve">Brojčana oznaka i naziv računa (ekonomska klasifikacija) </t>
  </si>
  <si>
    <t>6 PRIHODI POSLOVANJA</t>
  </si>
  <si>
    <t>Pomoći iz inozemstva i od subjekata unutar općeg proračuna</t>
  </si>
  <si>
    <t>Tekuće pomoći iz državnog proračuna</t>
  </si>
  <si>
    <t xml:space="preserve">Pomoći proračunu iz drugih proračuna i izvanproračunskim korisnicima </t>
  </si>
  <si>
    <t>Pomoći od izvanproračunskih korisnika</t>
  </si>
  <si>
    <t xml:space="preserve">Tekuće pomoći od izvanproračunskih korisnika </t>
  </si>
  <si>
    <t xml:space="preserve">3 RASHODI POSLOVANJA </t>
  </si>
  <si>
    <t xml:space="preserve">Pomoći proračunskim korisnicima iz proračuna koji im nije nadležan </t>
  </si>
  <si>
    <t>Tekuće pomoći proračunskim korisnicima iz proračuna koji im nije nadležan</t>
  </si>
  <si>
    <t>Pomoći temeljem prijenosa EU sredstava</t>
  </si>
  <si>
    <t>Tekuće pomoći temeljem prijenosa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</si>
  <si>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</si>
  <si>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</si>
  <si>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</si>
  <si>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imovine</t>
  </si>
  <si>
    <t>Prihodi od financijske imovine</t>
  </si>
  <si>
    <t>Ostali prihodi od financijske imovine</t>
  </si>
  <si>
    <t>Prihodi od upravnih i administrativnih pristojbi, pristojbi po posebnim propisima i naknada</t>
  </si>
  <si>
    <t>Prihodi po posebnim propisima</t>
  </si>
  <si>
    <t xml:space="preserve">Ostali nespomenuti prihodi </t>
  </si>
  <si>
    <t>Prihodi od prodaje proizvoda i robe te pruženih usluga, prihodi od donacija te povrati po protestiranim jamstvima</t>
  </si>
  <si>
    <t>Prihodi od prodaje proizvoda i robe te pruženih usluga</t>
  </si>
  <si>
    <t>Donacije od pravnih i fizičkih osoba izvan općeg proračuna i povrat donacija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</si>
  <si>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</si>
  <si>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</si>
  <si>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</si>
  <si>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</si>
  <si>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</si>
  <si>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</si>
  <si>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Rashodi za zaposlene</t>
  </si>
  <si>
    <t>Plaće (Bruto)</t>
  </si>
  <si>
    <t>Doprinosi na plaće</t>
  </si>
  <si>
    <t>Materijalni rashodi</t>
  </si>
  <si>
    <t>Naknade troškova zaposlenima</t>
  </si>
  <si>
    <t>Naknade za prijevoz, za rad na terenu i odvojeni život</t>
  </si>
  <si>
    <t>Rashodi za materijal i energiju</t>
  </si>
  <si>
    <t>Rashodi za usluge</t>
  </si>
  <si>
    <t>Zakupnine i najamnine</t>
  </si>
  <si>
    <t>Naknade troškova osobama izvan radnog odnosa</t>
  </si>
  <si>
    <t>Članarine i norme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</si>
  <si>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</si>
  <si>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</si>
  <si>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</si>
  <si>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</si>
  <si>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</si>
  <si>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</si>
  <si>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</si>
  <si>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</si>
  <si>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4 RASHODI ZA NABAVU NEFINANCIJSKE IMOVINE</t>
  </si>
  <si>
    <t>UKUPNO 3+4</t>
  </si>
  <si>
    <t>Rashodi za nabavu proizvedene dugotrajne imovine</t>
  </si>
  <si>
    <t>Postrojenja i oprema</t>
  </si>
  <si>
    <t>Komunikacijska oprema</t>
  </si>
  <si>
    <t>Knjige, umjetnička djela i ostale izložbene vrijednosti</t>
  </si>
  <si>
    <t>Knjige</t>
  </si>
  <si>
    <t>Nematerijalna proizvedena imovina</t>
  </si>
  <si>
    <t>Ulaganja u računalne programe</t>
  </si>
  <si>
    <t>PRIHODI I RASHODI PREMA IZVORIMA FINANCIRANJA</t>
  </si>
  <si>
    <t>OZNAKA IF</t>
  </si>
  <si>
    <t>NAZIV IZVORA FINANCIRANJA</t>
  </si>
  <si>
    <t xml:space="preserve">PRIHODI </t>
  </si>
  <si>
    <t>RASHODI</t>
  </si>
  <si>
    <t>Vlastiti prihodi</t>
  </si>
  <si>
    <t>Prihodi za posebne namjene</t>
  </si>
  <si>
    <t>Pomoći</t>
  </si>
  <si>
    <t>Donacije</t>
  </si>
  <si>
    <t>Ukupni prihodi</t>
  </si>
  <si>
    <t>Ukupni rashodi</t>
  </si>
  <si>
    <t>RASHODI PREMA FUNKCIJSKOJ KLASIFIKACIJI</t>
  </si>
  <si>
    <t>Oznaka</t>
  </si>
  <si>
    <t>Naziv funkcijske klasifikacije</t>
  </si>
  <si>
    <t>Obrazovanje</t>
  </si>
  <si>
    <t>Predškolsko i osnovno obrazovanje</t>
  </si>
  <si>
    <t>Osnovno obrazovanje</t>
  </si>
  <si>
    <t>B. RAČUN FINANCIRANJA</t>
  </si>
  <si>
    <t xml:space="preserve">PRIMICI I IZDACI PREMA EKONOMSKOJ KLASIFIKACIJI </t>
  </si>
  <si>
    <t>Razred</t>
  </si>
  <si>
    <t>Brojčana oznaka i naziv računa</t>
  </si>
  <si>
    <t>PRIMICI I IZDACI PREMA IZVORIMA FINANCIRANJA</t>
  </si>
  <si>
    <t>Opći prihodi i primici</t>
  </si>
  <si>
    <t>POSEBNI DIO</t>
  </si>
  <si>
    <t>IZVRŠENJE FINANCIJSKOG PLANA PO PROGRAMSKOJ KLASIFIKACIJI</t>
  </si>
  <si>
    <t>RAZDJEL: 003 - UPRAVNI ODJEL ZA DRUŠTVENE DJELATNOSTI</t>
  </si>
  <si>
    <t>Glava:00301- OSNOVNO ŠKOLSTVO</t>
  </si>
  <si>
    <t>Korisnik: 03070956 - Osnovna škola "Ivana Brlić Mažuranić"</t>
  </si>
  <si>
    <t>OZNAKA</t>
  </si>
  <si>
    <t>Izvor financiranja</t>
  </si>
  <si>
    <t>AKTIVNOST</t>
  </si>
  <si>
    <t>PROGRAM:</t>
  </si>
  <si>
    <t xml:space="preserve"> 300108 - DECENTRALIZIRANE FUNKCIJE - OŠ IVANA BRLIĆ MAŽURANIĆ</t>
  </si>
  <si>
    <t>PROJEKT:</t>
  </si>
  <si>
    <t>300101-08 -MATERIJALNI RASHODI</t>
  </si>
  <si>
    <t>5.3.1. POMOĆI IZRAVNANJA ZA DECENTRALIZIRANE FUNKCIJE - OŠ</t>
  </si>
  <si>
    <t>300102-08 - TEKUĆE I INVESTICIJSKO ODRŽAVANJE OBJEKATA</t>
  </si>
  <si>
    <t>300103-08 PRIJEVOZ UČENIKA</t>
  </si>
  <si>
    <t>1.1.1. OPĆI PRIHODI I PRIMICI - DODATNI UDIO ZA OŠ</t>
  </si>
  <si>
    <t>150-44</t>
  </si>
  <si>
    <t>150-05</t>
  </si>
  <si>
    <t>300104-08 OPREMA I KNJIGE</t>
  </si>
  <si>
    <t>300208 - VLASTITA DJELATNOST</t>
  </si>
  <si>
    <t>300201-08 - MATERIJALNI RASHODI</t>
  </si>
  <si>
    <t>4.5.2. PRIHODI ZA POSEBNE NAMJENE- OSTALO- PRORAČUNSKI KORISNIK</t>
  </si>
  <si>
    <t>5.4.2. POMOĆI OD OSTALIH SUBJEKATA UNUTAR OPĆEG PRORAČUNA - PR.KOR.</t>
  </si>
  <si>
    <t xml:space="preserve">300203-01 OPREMA I KNJIGE </t>
  </si>
  <si>
    <t>7.2.2. PRIHODI OD PRODAJE NEFIN.IM. - PROIZVEDENA - PR.KOR.</t>
  </si>
  <si>
    <t>300308 - OSNOVNO ŠKOLSTVO IZNAD DRŽAVNOG STANDARDA - OŠ IBM</t>
  </si>
  <si>
    <t>300301-08 - PRODUŽENI BORAVAK</t>
  </si>
  <si>
    <t xml:space="preserve">1.1. - OPĆI PRIHODI I PRIMICI </t>
  </si>
  <si>
    <t>950-08</t>
  </si>
  <si>
    <t>951-08</t>
  </si>
  <si>
    <t>952-08</t>
  </si>
  <si>
    <t>953-07</t>
  </si>
  <si>
    <t>4.5.1. PRIHODI ZA POSEBNE NAMJENE - OSTALO</t>
  </si>
  <si>
    <t>300302-08 FINANCIRANJE PREHRANE UČENIKA</t>
  </si>
  <si>
    <t>300408- HELPING - OŠ IBM</t>
  </si>
  <si>
    <t>300401-08 RASHODI ZA ZAPOSLENE - MIN ZNANOSTI</t>
  </si>
  <si>
    <t>5.2.1. POMOĆI IZ DRŽAVNOG PRORAČUNA TEMELJEM PRIJENOSA EU</t>
  </si>
  <si>
    <t>300402-08 - MATERIJALNI RASHODI</t>
  </si>
  <si>
    <t>300403-08 - RASHODI ZA ZAPOSLENE -GRAD</t>
  </si>
  <si>
    <t>212-077</t>
  </si>
  <si>
    <t>213-077</t>
  </si>
  <si>
    <t>214-077</t>
  </si>
  <si>
    <t>9.1.1. VIŠAK PRIHODA</t>
  </si>
  <si>
    <t>217-077</t>
  </si>
  <si>
    <t>300508- LUNCH BOX - OŠ IBM</t>
  </si>
  <si>
    <t>300502-08 - MATERIJALNI RASHODI</t>
  </si>
  <si>
    <t>5.1.2. - POMOĆI IZ DRŽAVNOG PRORAČUNA - PRORAČUNSKI KORISNIK</t>
  </si>
  <si>
    <t>300602-08 MATERIJALNI RASHODI</t>
  </si>
  <si>
    <t>300603-08 NAKNADE GRAĐANIMA I KUĆANSTVIMA IZ PRORAČUNA</t>
  </si>
  <si>
    <t>300604-08 OPREMA I KNJIGE</t>
  </si>
  <si>
    <t>760-11</t>
  </si>
  <si>
    <t>762-07</t>
  </si>
  <si>
    <t xml:space="preserve">300701-08 MATERIJALNI RASHODI </t>
  </si>
  <si>
    <t xml:space="preserve">300708- SHEMA ŠKOLSKOG VOĆA I MLIJEKA - OŠ IBM </t>
  </si>
  <si>
    <t>305302 PRIPRAVNIŠTVO - OŠ IBM</t>
  </si>
  <si>
    <t>305301- RASHODI ZA ZAPOSLENE I PRIJEVOZ</t>
  </si>
  <si>
    <t>5.2.2. POMOĆI IZ DRŽAVNOG PRORAČUNA TEMELJEM PRIJENOSA EU</t>
  </si>
  <si>
    <t>SVEUKUPNO:</t>
  </si>
  <si>
    <t>1.1.</t>
  </si>
  <si>
    <t>1.1.1.</t>
  </si>
  <si>
    <t>4.5.1.</t>
  </si>
  <si>
    <t>4.5.2.</t>
  </si>
  <si>
    <t>5.1.2.</t>
  </si>
  <si>
    <t>5.2.1.</t>
  </si>
  <si>
    <t>5.2.2.</t>
  </si>
  <si>
    <t>5.3.1.</t>
  </si>
  <si>
    <t>5.4.2.</t>
  </si>
  <si>
    <t>7.2.2.</t>
  </si>
  <si>
    <t>9.1.1.</t>
  </si>
  <si>
    <t xml:space="preserve">opći prihodi i primici </t>
  </si>
  <si>
    <t>prihodi za posebne namjene - ostalo</t>
  </si>
  <si>
    <t>prihodi za posebne namjene- ostalo- proračunski korisnik</t>
  </si>
  <si>
    <t>pomoći iz državnog proračuna - proračunski korisnik</t>
  </si>
  <si>
    <t>pomoći od ostalih subjekata unutar općeg proračuna - pr.kor.</t>
  </si>
  <si>
    <t>prihodi od prodaje nefin.im. - proizvedena - pr.kor.</t>
  </si>
  <si>
    <t>višak prihoda</t>
  </si>
  <si>
    <t>opći prihodi i primici - dodatni udio za OŠ</t>
  </si>
  <si>
    <t>pomoći iz državnog proračuna temeljem prijenosa EU</t>
  </si>
  <si>
    <t>pomoći izravnanja za decentralizirane funkcije - OŠ</t>
  </si>
  <si>
    <t>Ostale usluge za komunikaciju i prijevoz</t>
  </si>
  <si>
    <t>Naknade ostalih troškova</t>
  </si>
  <si>
    <t>Plaće za zaposlene</t>
  </si>
  <si>
    <t>300404-08 MATERIJALNI RASHODI GRAD</t>
  </si>
  <si>
    <t>300608- PLAĆE I OSTALI RASHODI - MZO OŠ IBM</t>
  </si>
  <si>
    <t>300601-08 RASHODI ZA ZAPOSLENE</t>
  </si>
  <si>
    <t>Naknade s naslova osiguranja</t>
  </si>
  <si>
    <t>Ukupan DONOS viška iz prethodnih godina</t>
  </si>
  <si>
    <t>primici</t>
  </si>
  <si>
    <t>izdatci</t>
  </si>
  <si>
    <t>Razlika</t>
  </si>
  <si>
    <t xml:space="preserve"> </t>
  </si>
  <si>
    <t>1047-08</t>
  </si>
  <si>
    <t>184-08</t>
  </si>
  <si>
    <t>1052-08</t>
  </si>
  <si>
    <t>1054-08</t>
  </si>
  <si>
    <t>Uredski materijal i ostali materijalni rashodi - higijenske potrepštine</t>
  </si>
  <si>
    <t>6.1.2.</t>
  </si>
  <si>
    <t>prihodi od donacija - proračunski korisnik</t>
  </si>
  <si>
    <t>3003 - OSNOVNO ŠKOLSTVO IZNAD DRŽAVNOG STANDARDA</t>
  </si>
  <si>
    <t>300306- FINANCIRANJE ŠKOLSKE PREHRANE - MZO</t>
  </si>
  <si>
    <t>300307- FINANCIRANJE HIGIJENSKIH POTREPŠTINA - MROSP</t>
  </si>
  <si>
    <t>5.1.1.</t>
  </si>
  <si>
    <t>pomoći iz državnog proračuna</t>
  </si>
  <si>
    <t>prihodi od donacija -proračunski korisnik</t>
  </si>
  <si>
    <t xml:space="preserve">pomoći iz državnog proračuna </t>
  </si>
  <si>
    <t xml:space="preserve"> Višak</t>
  </si>
  <si>
    <t>INDEKS 2023</t>
  </si>
  <si>
    <t>6=5/2*100</t>
  </si>
  <si>
    <t>Indeks 2023</t>
  </si>
  <si>
    <t>6=5/4*100</t>
  </si>
  <si>
    <t>7=5/2*100</t>
  </si>
  <si>
    <t>3.1.</t>
  </si>
  <si>
    <t xml:space="preserve">vlastiti prihodi - proračunski korisnik </t>
  </si>
  <si>
    <t>202-11</t>
  </si>
  <si>
    <t>6=5/3*100</t>
  </si>
  <si>
    <t>samo se popunjava uz pomoć formula</t>
  </si>
  <si>
    <t>popuniti samo siva polja</t>
  </si>
  <si>
    <t>REBALANS 2024</t>
  </si>
  <si>
    <t>PLAN 2024</t>
  </si>
  <si>
    <t>INDEKS 2024</t>
  </si>
  <si>
    <t>Rebalans 2024</t>
  </si>
  <si>
    <t>Plan za 2024.</t>
  </si>
  <si>
    <t>Indeks 2024</t>
  </si>
  <si>
    <t>Rebalans 2024.</t>
  </si>
  <si>
    <t>Indeks 2024.</t>
  </si>
  <si>
    <t>Indeks 2023.</t>
  </si>
  <si>
    <t>Plan 2024</t>
  </si>
  <si>
    <t>Izvršenje 2024</t>
  </si>
  <si>
    <t>Plan za 2024</t>
  </si>
  <si>
    <t>7=5/4*100</t>
  </si>
  <si>
    <t xml:space="preserve">Rebalans </t>
  </si>
  <si>
    <t>Izvršenje 31.12.2024.</t>
  </si>
  <si>
    <t>.</t>
  </si>
  <si>
    <t>1108-01</t>
  </si>
  <si>
    <t>IZVRŠENJE 31.12.2023.</t>
  </si>
  <si>
    <t>Izvršenje  31.12.2023.</t>
  </si>
  <si>
    <t>Izvršenje 31.12.2023.</t>
  </si>
  <si>
    <t>IZVRŠENJE 31.12.2024.</t>
  </si>
  <si>
    <t>Knjige, umj. djela i ostale izložbene vrijed.</t>
  </si>
  <si>
    <t>Uređaji, strojevi i op. za os. namjene</t>
  </si>
  <si>
    <t>Naknade građ. i kućanstvima u naravi</t>
  </si>
  <si>
    <t>Ostale naknade građ i kuć. iz proračuna</t>
  </si>
  <si>
    <t>Izvršenje 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</si>
</sst>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98" formatCode="#,##0.00\ &quot;kn&quot;"/>
    <numFmt numFmtId="203" formatCode="_-* #,##0.00\ [$€-1]_-;\-* #,##0.00\ [$€-1]_-;_-* &quot;-&quot;??\ [$€-1]_-;_-@_-"/>
    <numFmt numFmtId="204" formatCode="#,##0.00\ [$€-1]"/>
    <numFmt numFmtId="205" formatCode="#,##0.00\ [$€-1];[Red]\-#,##0.00\ [$€-1]"/>
  </numFmts>
  <fonts count="27">
    <font>
      <sz val="10"/>
      <name val="Arial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000000"/>
      <name val="Minion Pro"/>
    </font>
    <font>
      <sz val="10"/>
      <color theme="4" tint="-0.499984740745262"/>
      <name val="Arial"/>
      <family val="2"/>
      <charset val="238"/>
    </font>
    <font>
      <i/>
      <sz val="10"/>
      <color theme="4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/>
    <xf numFmtId="0" fontId="5" fillId="0" borderId="1" xfId="0" applyFont="1" applyBorder="1"/>
    <xf numFmtId="0" fontId="2" fillId="0" borderId="1" xfId="0" applyFont="1" applyBorder="1"/>
    <xf numFmtId="0" fontId="6" fillId="0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left" wrapText="1"/>
    </xf>
    <xf numFmtId="0" fontId="5" fillId="0" borderId="0" xfId="0" applyFont="1"/>
    <xf numFmtId="0" fontId="7" fillId="0" borderId="1" xfId="1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/>
    <xf numFmtId="0" fontId="4" fillId="0" borderId="0" xfId="0" applyFont="1"/>
    <xf numFmtId="0" fontId="11" fillId="0" borderId="0" xfId="0" applyFont="1"/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0" xfId="0" applyFont="1"/>
    <xf numFmtId="0" fontId="2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3" fillId="0" borderId="0" xfId="0" applyFont="1"/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/>
    </xf>
    <xf numFmtId="0" fontId="24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8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8" fillId="0" borderId="1" xfId="7" applyFont="1" applyFill="1" applyBorder="1" applyAlignment="1">
      <alignment horizontal="left" wrapText="1"/>
    </xf>
    <xf numFmtId="0" fontId="0" fillId="0" borderId="0" xfId="0" applyFill="1"/>
    <xf numFmtId="0" fontId="5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2" fillId="0" borderId="1" xfId="0" applyFont="1" applyFill="1" applyBorder="1"/>
    <xf numFmtId="198" fontId="0" fillId="0" borderId="0" xfId="0" applyNumberFormat="1"/>
    <xf numFmtId="0" fontId="0" fillId="0" borderId="0" xfId="0" applyNumberFormat="1"/>
    <xf numFmtId="0" fontId="2" fillId="0" borderId="1" xfId="0" applyFont="1" applyBorder="1" applyAlignment="1">
      <alignment horizontal="right"/>
    </xf>
    <xf numFmtId="198" fontId="0" fillId="0" borderId="0" xfId="0" applyNumberFormat="1" applyBorder="1"/>
    <xf numFmtId="0" fontId="13" fillId="0" borderId="1" xfId="0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4" fillId="2" borderId="1" xfId="0" applyNumberFormat="1" applyFont="1" applyFill="1" applyBorder="1"/>
    <xf numFmtId="2" fontId="5" fillId="0" borderId="1" xfId="0" applyNumberFormat="1" applyFont="1" applyBorder="1"/>
    <xf numFmtId="2" fontId="0" fillId="0" borderId="1" xfId="0" applyNumberFormat="1" applyBorder="1"/>
    <xf numFmtId="2" fontId="0" fillId="2" borderId="1" xfId="0" applyNumberFormat="1" applyFill="1" applyBorder="1"/>
    <xf numFmtId="2" fontId="5" fillId="2" borderId="1" xfId="0" applyNumberFormat="1" applyFont="1" applyFill="1" applyBorder="1"/>
    <xf numFmtId="2" fontId="0" fillId="0" borderId="0" xfId="0" applyNumberFormat="1"/>
    <xf numFmtId="2" fontId="23" fillId="0" borderId="1" xfId="0" applyNumberFormat="1" applyFont="1" applyBorder="1"/>
    <xf numFmtId="2" fontId="25" fillId="0" borderId="1" xfId="0" applyNumberFormat="1" applyFont="1" applyBorder="1"/>
    <xf numFmtId="0" fontId="4" fillId="2" borderId="0" xfId="0" applyFont="1" applyFill="1"/>
    <xf numFmtId="2" fontId="0" fillId="0" borderId="1" xfId="0" applyNumberFormat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2" fontId="0" fillId="3" borderId="1" xfId="0" applyNumberFormat="1" applyFill="1" applyBorder="1"/>
    <xf numFmtId="2" fontId="0" fillId="4" borderId="1" xfId="0" applyNumberFormat="1" applyFill="1" applyBorder="1"/>
    <xf numFmtId="2" fontId="0" fillId="0" borderId="1" xfId="0" applyNumberFormat="1" applyFill="1" applyBorder="1" applyAlignment="1">
      <alignment wrapText="1"/>
    </xf>
    <xf numFmtId="2" fontId="0" fillId="0" borderId="2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2" fontId="0" fillId="0" borderId="0" xfId="0" applyNumberFormat="1" applyBorder="1"/>
    <xf numFmtId="198" fontId="0" fillId="0" borderId="0" xfId="0" applyNumberFormat="1" applyAlignment="1">
      <alignment wrapText="1"/>
    </xf>
    <xf numFmtId="198" fontId="4" fillId="0" borderId="0" xfId="0" applyNumberFormat="1" applyFont="1"/>
    <xf numFmtId="198" fontId="0" fillId="0" borderId="0" xfId="0" applyNumberFormat="1" applyFill="1" applyBorder="1"/>
    <xf numFmtId="198" fontId="4" fillId="0" borderId="0" xfId="0" applyNumberFormat="1" applyFont="1" applyFill="1" applyBorder="1"/>
    <xf numFmtId="0" fontId="5" fillId="0" borderId="1" xfId="0" applyFont="1" applyBorder="1" applyAlignment="1">
      <alignment wrapText="1"/>
    </xf>
    <xf numFmtId="198" fontId="0" fillId="0" borderId="0" xfId="0" applyNumberFormat="1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44" fontId="0" fillId="0" borderId="0" xfId="0" applyNumberFormat="1"/>
    <xf numFmtId="0" fontId="0" fillId="0" borderId="0" xfId="0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Border="1" applyAlignment="1">
      <alignment horizontal="right" wrapText="1"/>
    </xf>
    <xf numFmtId="0" fontId="24" fillId="0" borderId="0" xfId="0" applyFont="1" applyAlignment="1">
      <alignment horizontal="right"/>
    </xf>
    <xf numFmtId="198" fontId="0" fillId="0" borderId="0" xfId="0" applyNumberForma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8" fillId="0" borderId="0" xfId="7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03" fontId="2" fillId="0" borderId="1" xfId="0" applyNumberFormat="1" applyFont="1" applyBorder="1"/>
    <xf numFmtId="203" fontId="0" fillId="0" borderId="1" xfId="0" applyNumberFormat="1" applyBorder="1"/>
    <xf numFmtId="203" fontId="0" fillId="0" borderId="1" xfId="0" applyNumberFormat="1" applyFill="1" applyBorder="1"/>
    <xf numFmtId="203" fontId="4" fillId="2" borderId="1" xfId="0" applyNumberFormat="1" applyFont="1" applyFill="1" applyBorder="1"/>
    <xf numFmtId="203" fontId="5" fillId="0" borderId="1" xfId="0" applyNumberFormat="1" applyFont="1" applyBorder="1"/>
    <xf numFmtId="203" fontId="0" fillId="5" borderId="1" xfId="0" applyNumberFormat="1" applyFill="1" applyBorder="1"/>
    <xf numFmtId="203" fontId="5" fillId="2" borderId="1" xfId="0" applyNumberFormat="1" applyFont="1" applyFill="1" applyBorder="1"/>
    <xf numFmtId="203" fontId="0" fillId="0" borderId="1" xfId="0" applyNumberFormat="1" applyBorder="1" applyAlignment="1">
      <alignment wrapText="1"/>
    </xf>
    <xf numFmtId="203" fontId="0" fillId="2" borderId="1" xfId="0" applyNumberFormat="1" applyFill="1" applyBorder="1" applyAlignment="1">
      <alignment wrapText="1"/>
    </xf>
    <xf numFmtId="203" fontId="0" fillId="3" borderId="1" xfId="0" applyNumberFormat="1" applyFill="1" applyBorder="1" applyAlignment="1">
      <alignment wrapText="1"/>
    </xf>
    <xf numFmtId="203" fontId="0" fillId="4" borderId="1" xfId="0" applyNumberFormat="1" applyFill="1" applyBorder="1" applyAlignment="1">
      <alignment wrapText="1"/>
    </xf>
    <xf numFmtId="203" fontId="0" fillId="3" borderId="1" xfId="0" applyNumberFormat="1" applyFill="1" applyBorder="1"/>
    <xf numFmtId="203" fontId="0" fillId="4" borderId="1" xfId="0" applyNumberFormat="1" applyFill="1" applyBorder="1"/>
    <xf numFmtId="204" fontId="0" fillId="0" borderId="1" xfId="0" applyNumberFormat="1" applyBorder="1" applyAlignment="1">
      <alignment wrapText="1"/>
    </xf>
    <xf numFmtId="0" fontId="7" fillId="0" borderId="3" xfId="3" applyFont="1" applyFill="1" applyBorder="1" applyAlignment="1">
      <alignment horizontal="left" vertical="center" wrapText="1"/>
    </xf>
    <xf numFmtId="0" fontId="0" fillId="0" borderId="4" xfId="0" applyFill="1" applyBorder="1"/>
    <xf numFmtId="0" fontId="0" fillId="0" borderId="3" xfId="0" applyFill="1" applyBorder="1"/>
    <xf numFmtId="203" fontId="0" fillId="0" borderId="3" xfId="0" applyNumberFormat="1" applyFill="1" applyBorder="1"/>
    <xf numFmtId="203" fontId="0" fillId="0" borderId="0" xfId="0" applyNumberFormat="1" applyAlignment="1">
      <alignment wrapText="1"/>
    </xf>
    <xf numFmtId="204" fontId="0" fillId="0" borderId="1" xfId="0" applyNumberFormat="1" applyBorder="1"/>
    <xf numFmtId="204" fontId="0" fillId="5" borderId="1" xfId="0" applyNumberFormat="1" applyFill="1" applyBorder="1"/>
    <xf numFmtId="204" fontId="23" fillId="0" borderId="1" xfId="0" applyNumberFormat="1" applyFont="1" applyBorder="1"/>
    <xf numFmtId="204" fontId="24" fillId="0" borderId="1" xfId="0" applyNumberFormat="1" applyFont="1" applyBorder="1"/>
    <xf numFmtId="204" fontId="0" fillId="0" borderId="5" xfId="0" applyNumberFormat="1" applyFill="1" applyBorder="1" applyAlignment="1">
      <alignment wrapText="1"/>
    </xf>
    <xf numFmtId="203" fontId="0" fillId="0" borderId="0" xfId="0" applyNumberFormat="1"/>
    <xf numFmtId="205" fontId="0" fillId="0" borderId="0" xfId="0" applyNumberFormat="1"/>
    <xf numFmtId="0" fontId="16" fillId="6" borderId="1" xfId="0" applyNumberFormat="1" applyFont="1" applyFill="1" applyBorder="1" applyAlignment="1" applyProtection="1">
      <alignment horizontal="center" vertical="center" wrapText="1"/>
    </xf>
    <xf numFmtId="0" fontId="17" fillId="0" borderId="1" xfId="0" quotePrefix="1" applyNumberFormat="1" applyFont="1" applyFill="1" applyBorder="1" applyAlignment="1" applyProtection="1">
      <alignment horizontal="center" vertical="center" wrapText="1"/>
    </xf>
    <xf numFmtId="0" fontId="17" fillId="6" borderId="1" xfId="0" applyNumberFormat="1" applyFont="1" applyFill="1" applyBorder="1" applyAlignment="1" applyProtection="1">
      <alignment horizontal="center" vertical="center" wrapText="1"/>
    </xf>
    <xf numFmtId="0" fontId="17" fillId="7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204" fontId="0" fillId="0" borderId="8" xfId="0" applyNumberFormat="1" applyBorder="1"/>
    <xf numFmtId="0" fontId="0" fillId="0" borderId="3" xfId="0" applyBorder="1" applyAlignment="1"/>
    <xf numFmtId="204" fontId="0" fillId="0" borderId="9" xfId="0" applyNumberFormat="1" applyBorder="1"/>
    <xf numFmtId="2" fontId="0" fillId="0" borderId="10" xfId="0" applyNumberFormat="1" applyFill="1" applyBorder="1" applyAlignment="1">
      <alignment wrapText="1"/>
    </xf>
    <xf numFmtId="0" fontId="0" fillId="0" borderId="10" xfId="0" applyBorder="1"/>
    <xf numFmtId="203" fontId="22" fillId="0" borderId="1" xfId="0" applyNumberFormat="1" applyFont="1" applyBorder="1" applyAlignment="1">
      <alignment wrapText="1"/>
    </xf>
    <xf numFmtId="203" fontId="2" fillId="0" borderId="1" xfId="0" applyNumberFormat="1" applyFont="1" applyBorder="1" applyAlignment="1">
      <alignment wrapText="1"/>
    </xf>
    <xf numFmtId="44" fontId="2" fillId="0" borderId="0" xfId="0" applyNumberFormat="1" applyFont="1" applyFill="1"/>
    <xf numFmtId="44" fontId="0" fillId="0" borderId="0" xfId="0" applyNumberFormat="1" applyFill="1"/>
    <xf numFmtId="44" fontId="0" fillId="0" borderId="0" xfId="0" applyNumberFormat="1" applyFill="1" applyAlignment="1">
      <alignment vertical="center"/>
    </xf>
    <xf numFmtId="0" fontId="12" fillId="0" borderId="0" xfId="0" applyFont="1" applyFill="1"/>
    <xf numFmtId="0" fontId="11" fillId="0" borderId="0" xfId="0" applyFont="1" applyFill="1"/>
    <xf numFmtId="198" fontId="19" fillId="0" borderId="0" xfId="0" applyNumberFormat="1" applyFont="1" applyBorder="1" applyAlignment="1">
      <alignment wrapText="1"/>
    </xf>
    <xf numFmtId="204" fontId="20" fillId="0" borderId="1" xfId="0" applyNumberFormat="1" applyFont="1" applyBorder="1" applyAlignment="1">
      <alignment wrapText="1"/>
    </xf>
    <xf numFmtId="0" fontId="0" fillId="0" borderId="11" xfId="0" applyBorder="1"/>
    <xf numFmtId="0" fontId="7" fillId="0" borderId="12" xfId="3" applyFont="1" applyFill="1" applyBorder="1" applyAlignment="1">
      <alignment horizontal="left" vertical="center" wrapText="1"/>
    </xf>
    <xf numFmtId="203" fontId="0" fillId="0" borderId="0" xfId="0" applyNumberFormat="1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wrapText="1"/>
    </xf>
    <xf numFmtId="2" fontId="0" fillId="0" borderId="0" xfId="0" applyNumberFormat="1" applyFill="1"/>
    <xf numFmtId="0" fontId="0" fillId="0" borderId="0" xfId="0" applyFill="1" applyAlignment="1">
      <alignment horizontal="right"/>
    </xf>
    <xf numFmtId="204" fontId="0" fillId="0" borderId="0" xfId="0" applyNumberFormat="1"/>
    <xf numFmtId="204" fontId="23" fillId="0" borderId="0" xfId="0" applyNumberFormat="1" applyFont="1"/>
    <xf numFmtId="203" fontId="0" fillId="0" borderId="1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204" fontId="0" fillId="0" borderId="0" xfId="0" applyNumberFormat="1" applyFill="1"/>
    <xf numFmtId="203" fontId="0" fillId="0" borderId="0" xfId="0" applyNumberFormat="1" applyFill="1" applyAlignment="1">
      <alignment wrapText="1"/>
    </xf>
    <xf numFmtId="44" fontId="0" fillId="0" borderId="0" xfId="0" applyNumberFormat="1" applyAlignment="1">
      <alignment wrapText="1"/>
    </xf>
    <xf numFmtId="44" fontId="0" fillId="0" borderId="0" xfId="0" applyNumberFormat="1" applyFill="1" applyAlignment="1">
      <alignment wrapText="1"/>
    </xf>
    <xf numFmtId="44" fontId="0" fillId="0" borderId="0" xfId="0" applyNumberFormat="1" applyBorder="1"/>
    <xf numFmtId="0" fontId="10" fillId="0" borderId="0" xfId="0" applyFont="1" applyFill="1"/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24" fillId="0" borderId="0" xfId="0" applyFont="1" applyFill="1"/>
    <xf numFmtId="198" fontId="0" fillId="0" borderId="0" xfId="0" applyNumberFormat="1" applyFill="1"/>
    <xf numFmtId="204" fontId="13" fillId="0" borderId="0" xfId="0" applyNumberFormat="1" applyFont="1" applyFill="1" applyBorder="1" applyAlignment="1">
      <alignment wrapText="1"/>
    </xf>
    <xf numFmtId="204" fontId="0" fillId="0" borderId="0" xfId="0" applyNumberFormat="1" applyFill="1" applyBorder="1"/>
    <xf numFmtId="203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26" fillId="8" borderId="0" xfId="0" applyFont="1" applyFill="1"/>
    <xf numFmtId="0" fontId="0" fillId="8" borderId="0" xfId="0" applyFill="1"/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6" fillId="8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9" borderId="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8" fillId="7" borderId="11" xfId="0" applyNumberFormat="1" applyFont="1" applyFill="1" applyBorder="1" applyAlignment="1">
      <alignment horizontal="center"/>
    </xf>
    <xf numFmtId="0" fontId="18" fillId="7" borderId="13" xfId="0" applyNumberFormat="1" applyFont="1" applyFill="1" applyBorder="1" applyAlignment="1">
      <alignment horizontal="center"/>
    </xf>
    <xf numFmtId="0" fontId="18" fillId="7" borderId="1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textRotation="90" wrapText="1"/>
    </xf>
  </cellXfs>
  <cellStyles count="9">
    <cellStyle name="Normalno" xfId="0" builtinId="0"/>
    <cellStyle name="Normalno 2" xfId="1"/>
    <cellStyle name="Obično_List1" xfId="2"/>
    <cellStyle name="Obično_List4" xfId="3"/>
    <cellStyle name="Obično_List5" xfId="4"/>
    <cellStyle name="Obično_List6" xfId="5"/>
    <cellStyle name="Obično_List7" xfId="6"/>
    <cellStyle name="Obično_List8" xfId="7"/>
    <cellStyle name="Obično_List9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2" zoomScaleNormal="100" workbookViewId="0">
      <selection activeCell="F12" sqref="F12"/>
    </sheetView>
  </sheetViews>
  <sheetFormatPr defaultRowHeight="12.75"/>
  <cols>
    <col min="1" max="1" width="8" customWidth="1"/>
    <col min="2" max="2" width="52.85546875" customWidth="1"/>
    <col min="3" max="3" width="15.5703125" bestFit="1" customWidth="1"/>
    <col min="4" max="4" width="15.5703125" hidden="1" customWidth="1"/>
    <col min="5" max="6" width="14.5703125" customWidth="1"/>
    <col min="8" max="8" width="17.5703125" customWidth="1"/>
    <col min="10" max="10" width="15.5703125" bestFit="1" customWidth="1"/>
  </cols>
  <sheetData>
    <row r="1" spans="1:10" hidden="1">
      <c r="A1" s="180" t="s">
        <v>299</v>
      </c>
      <c r="B1" s="181"/>
    </row>
    <row r="2" spans="1:10" ht="20.25">
      <c r="B2" s="182" t="s">
        <v>84</v>
      </c>
      <c r="C2" s="182"/>
      <c r="D2" s="182"/>
      <c r="E2" s="182"/>
      <c r="F2" s="182"/>
    </row>
    <row r="4" spans="1:10" s="24" customFormat="1" ht="15.75">
      <c r="A4" s="67" t="s">
        <v>85</v>
      </c>
      <c r="B4" s="67"/>
    </row>
    <row r="6" spans="1:10" ht="25.5">
      <c r="A6" s="3" t="s">
        <v>86</v>
      </c>
      <c r="B6" s="3" t="s">
        <v>87</v>
      </c>
      <c r="C6" s="101" t="s">
        <v>318</v>
      </c>
      <c r="D6" s="21" t="s">
        <v>301</v>
      </c>
      <c r="E6" s="20" t="s">
        <v>302</v>
      </c>
      <c r="F6" s="102" t="s">
        <v>321</v>
      </c>
      <c r="G6" s="129" t="s">
        <v>290</v>
      </c>
      <c r="H6" s="129" t="s">
        <v>303</v>
      </c>
    </row>
    <row r="7" spans="1:10">
      <c r="A7" s="3"/>
      <c r="B7" s="19">
        <v>1</v>
      </c>
      <c r="C7" s="130">
        <v>2</v>
      </c>
      <c r="D7" s="131">
        <v>3</v>
      </c>
      <c r="E7" s="131">
        <v>4</v>
      </c>
      <c r="F7" s="131">
        <v>5</v>
      </c>
      <c r="G7" s="131" t="s">
        <v>291</v>
      </c>
      <c r="H7" s="131" t="s">
        <v>313</v>
      </c>
    </row>
    <row r="8" spans="1:10">
      <c r="A8" s="3"/>
      <c r="B8" s="4" t="s">
        <v>88</v>
      </c>
      <c r="C8" s="103">
        <f>SUM(C9:C10)</f>
        <v>1355286.12</v>
      </c>
      <c r="D8" s="103">
        <f>SUM(D9:D10)</f>
        <v>0</v>
      </c>
      <c r="E8" s="104">
        <f>SUM(E9:E10)</f>
        <v>1520784.82</v>
      </c>
      <c r="F8" s="104">
        <f>SUM(F9:F10)</f>
        <v>1574757.1800000002</v>
      </c>
      <c r="G8" s="61">
        <f>F8/C8*100</f>
        <v>116.19370675765499</v>
      </c>
      <c r="H8" s="61">
        <f>F8/E8*100</f>
        <v>103.5489807164172</v>
      </c>
    </row>
    <row r="9" spans="1:10">
      <c r="A9" s="3">
        <v>6</v>
      </c>
      <c r="B9" s="3" t="s">
        <v>89</v>
      </c>
      <c r="C9" s="104">
        <f>'A. RAČUN PRIHODA I RASHODA'!C7</f>
        <v>1355286.12</v>
      </c>
      <c r="D9" s="104">
        <f>'A. RAČUN PRIHODA I RASHODA'!D7</f>
        <v>0</v>
      </c>
      <c r="E9" s="104">
        <f>'A. RAČUN PRIHODA I RASHODA'!E7</f>
        <v>1520784.82</v>
      </c>
      <c r="F9" s="104">
        <f>'A. RAČUN PRIHODA I RASHODA'!F7</f>
        <v>1574757.1800000002</v>
      </c>
      <c r="G9" s="61">
        <f t="shared" ref="G9:G14" si="0">F9/C9*100</f>
        <v>116.19370675765499</v>
      </c>
      <c r="H9" s="61">
        <f t="shared" ref="H9:H14" si="1">F9/E9*100</f>
        <v>103.5489807164172</v>
      </c>
    </row>
    <row r="10" spans="1:10">
      <c r="A10" s="3">
        <v>7</v>
      </c>
      <c r="B10" s="3" t="s">
        <v>90</v>
      </c>
      <c r="C10" s="104">
        <v>0</v>
      </c>
      <c r="D10" s="104">
        <v>0</v>
      </c>
      <c r="E10" s="104">
        <v>0</v>
      </c>
      <c r="F10" s="104">
        <v>0</v>
      </c>
      <c r="G10" s="61" t="e">
        <f t="shared" si="0"/>
        <v>#DIV/0!</v>
      </c>
      <c r="H10" s="61" t="e">
        <f t="shared" si="1"/>
        <v>#DIV/0!</v>
      </c>
    </row>
    <row r="11" spans="1:10">
      <c r="A11" s="3"/>
      <c r="B11" s="4" t="s">
        <v>91</v>
      </c>
      <c r="C11" s="104">
        <f>SUM(C12:C13)</f>
        <v>1363651.9900000002</v>
      </c>
      <c r="D11" s="104">
        <f>SUM(D12:D13)</f>
        <v>0</v>
      </c>
      <c r="E11" s="104">
        <f>SUM(E12:E13)</f>
        <v>1520784.8200000003</v>
      </c>
      <c r="F11" s="104">
        <f>SUM(F12:F13)</f>
        <v>1563844.48</v>
      </c>
      <c r="G11" s="61">
        <f>F11/C11*100</f>
        <v>114.68061436994638</v>
      </c>
      <c r="H11" s="61">
        <f t="shared" si="1"/>
        <v>102.83141042925452</v>
      </c>
      <c r="J11" s="85"/>
    </row>
    <row r="12" spans="1:10">
      <c r="A12" s="3">
        <v>3</v>
      </c>
      <c r="B12" s="3" t="s">
        <v>92</v>
      </c>
      <c r="C12" s="104">
        <f>'A. RAČUN PRIHODA I RASHODA'!C41</f>
        <v>1358476.3100000003</v>
      </c>
      <c r="D12" s="104">
        <f>'A. RAČUN PRIHODA I RASHODA'!D41</f>
        <v>0</v>
      </c>
      <c r="E12" s="104">
        <f>'A. RAČUN PRIHODA I RASHODA'!E41</f>
        <v>1493970.2200000002</v>
      </c>
      <c r="F12" s="104">
        <f>'A. RAČUN PRIHODA I RASHODA'!F41</f>
        <v>1554071.57</v>
      </c>
      <c r="G12" s="61">
        <f t="shared" si="0"/>
        <v>114.39813551110065</v>
      </c>
      <c r="H12" s="61">
        <f t="shared" si="1"/>
        <v>104.02292824819493</v>
      </c>
      <c r="J12" s="85"/>
    </row>
    <row r="13" spans="1:10">
      <c r="A13" s="3">
        <v>4</v>
      </c>
      <c r="B13" s="3" t="s">
        <v>93</v>
      </c>
      <c r="C13" s="104">
        <f>'A. RAČUN PRIHODA I RASHODA'!C89</f>
        <v>5175.68</v>
      </c>
      <c r="D13" s="104">
        <f>'A. RAČUN PRIHODA I RASHODA'!D89</f>
        <v>0</v>
      </c>
      <c r="E13" s="104">
        <f>'A. RAČUN PRIHODA I RASHODA'!E89</f>
        <v>26814.6</v>
      </c>
      <c r="F13" s="104">
        <f>'A. RAČUN PRIHODA I RASHODA'!F89</f>
        <v>9772.91</v>
      </c>
      <c r="G13" s="61">
        <f t="shared" si="0"/>
        <v>188.82369080004946</v>
      </c>
      <c r="H13" s="61">
        <f t="shared" si="1"/>
        <v>36.446227055410112</v>
      </c>
    </row>
    <row r="14" spans="1:10">
      <c r="A14" s="3"/>
      <c r="B14" s="4" t="s">
        <v>94</v>
      </c>
      <c r="C14" s="104">
        <f>C8-C11</f>
        <v>-8365.8700000001118</v>
      </c>
      <c r="D14" s="104">
        <f>D8-D11</f>
        <v>0</v>
      </c>
      <c r="E14" s="104">
        <f>E8-E11</f>
        <v>0</v>
      </c>
      <c r="F14" s="104">
        <f>F8-F11</f>
        <v>10912.700000000186</v>
      </c>
      <c r="G14" s="61">
        <f t="shared" si="0"/>
        <v>-130.44309796829307</v>
      </c>
      <c r="H14" s="61" t="e">
        <f t="shared" si="1"/>
        <v>#DIV/0!</v>
      </c>
    </row>
    <row r="16" spans="1:10" s="24" customFormat="1" ht="15.75">
      <c r="A16" s="67" t="s">
        <v>95</v>
      </c>
      <c r="B16" s="67"/>
    </row>
    <row r="18" spans="1:8" ht="25.5">
      <c r="A18" s="3" t="s">
        <v>86</v>
      </c>
      <c r="B18" s="3" t="s">
        <v>87</v>
      </c>
      <c r="C18" s="101" t="s">
        <v>318</v>
      </c>
      <c r="D18" s="21" t="s">
        <v>301</v>
      </c>
      <c r="E18" s="20" t="s">
        <v>302</v>
      </c>
      <c r="F18" s="102" t="s">
        <v>321</v>
      </c>
      <c r="G18" s="129" t="s">
        <v>290</v>
      </c>
      <c r="H18" s="129" t="s">
        <v>303</v>
      </c>
    </row>
    <row r="19" spans="1:8">
      <c r="A19" s="3"/>
      <c r="B19" s="19">
        <v>1</v>
      </c>
      <c r="C19" s="130">
        <v>2</v>
      </c>
      <c r="D19" s="131">
        <v>3</v>
      </c>
      <c r="E19" s="131">
        <v>4</v>
      </c>
      <c r="F19" s="131">
        <v>5</v>
      </c>
      <c r="G19" s="131" t="s">
        <v>291</v>
      </c>
      <c r="H19" s="131" t="s">
        <v>313</v>
      </c>
    </row>
    <row r="20" spans="1:8">
      <c r="A20" s="3">
        <v>8</v>
      </c>
      <c r="B20" s="5" t="s">
        <v>96</v>
      </c>
      <c r="C20" s="104">
        <v>0</v>
      </c>
      <c r="D20" s="104">
        <v>0</v>
      </c>
      <c r="E20" s="104">
        <v>0</v>
      </c>
      <c r="F20" s="104">
        <v>0</v>
      </c>
      <c r="G20" s="3">
        <v>0</v>
      </c>
      <c r="H20" s="3">
        <v>0</v>
      </c>
    </row>
    <row r="21" spans="1:8">
      <c r="A21" s="3">
        <v>5</v>
      </c>
      <c r="B21" s="5" t="s">
        <v>97</v>
      </c>
      <c r="C21" s="104">
        <v>0</v>
      </c>
      <c r="D21" s="104">
        <v>0</v>
      </c>
      <c r="E21" s="104">
        <v>0</v>
      </c>
      <c r="F21" s="104">
        <v>0</v>
      </c>
      <c r="G21" s="3">
        <v>0</v>
      </c>
      <c r="H21" s="3">
        <v>0</v>
      </c>
    </row>
    <row r="22" spans="1:8">
      <c r="A22" s="3"/>
      <c r="B22" s="4" t="s">
        <v>98</v>
      </c>
      <c r="C22" s="104">
        <v>0</v>
      </c>
      <c r="D22" s="104">
        <v>0</v>
      </c>
      <c r="E22" s="104">
        <v>0</v>
      </c>
      <c r="F22" s="104">
        <v>0</v>
      </c>
      <c r="G22" s="3">
        <v>0</v>
      </c>
      <c r="H22" s="3">
        <v>0</v>
      </c>
    </row>
    <row r="24" spans="1:8" s="24" customFormat="1" ht="15.75">
      <c r="A24" s="67" t="s">
        <v>99</v>
      </c>
      <c r="B24" s="67"/>
    </row>
    <row r="26" spans="1:8" ht="25.5">
      <c r="A26" s="3" t="s">
        <v>86</v>
      </c>
      <c r="B26" s="3" t="s">
        <v>87</v>
      </c>
      <c r="C26" s="101" t="s">
        <v>318</v>
      </c>
      <c r="D26" s="21" t="s">
        <v>301</v>
      </c>
      <c r="E26" s="20" t="s">
        <v>302</v>
      </c>
      <c r="F26" s="102" t="s">
        <v>321</v>
      </c>
      <c r="G26" s="129" t="s">
        <v>290</v>
      </c>
      <c r="H26" s="129" t="s">
        <v>303</v>
      </c>
    </row>
    <row r="27" spans="1:8">
      <c r="A27" s="3"/>
      <c r="B27" s="19">
        <v>1</v>
      </c>
      <c r="C27" s="130">
        <v>2</v>
      </c>
      <c r="D27" s="131">
        <v>3</v>
      </c>
      <c r="E27" s="131">
        <v>4</v>
      </c>
      <c r="F27" s="131">
        <v>5</v>
      </c>
      <c r="G27" s="131" t="s">
        <v>291</v>
      </c>
      <c r="H27" s="131" t="s">
        <v>313</v>
      </c>
    </row>
    <row r="28" spans="1:8">
      <c r="A28" s="3"/>
      <c r="B28" s="5" t="s">
        <v>270</v>
      </c>
      <c r="C28" s="104">
        <f>C14</f>
        <v>-8365.8700000001118</v>
      </c>
      <c r="D28" s="104">
        <v>0</v>
      </c>
      <c r="E28" s="105">
        <f>E14</f>
        <v>0</v>
      </c>
      <c r="F28" s="104">
        <v>0</v>
      </c>
      <c r="G28" s="61">
        <f>F28/C28*100</f>
        <v>0</v>
      </c>
      <c r="H28" s="3" t="e">
        <f>F28/E28*100</f>
        <v>#DIV/0!</v>
      </c>
    </row>
    <row r="29" spans="1:8">
      <c r="A29" s="3"/>
      <c r="B29" s="5" t="s">
        <v>100</v>
      </c>
      <c r="C29" s="104">
        <f>C28</f>
        <v>-8365.8700000001118</v>
      </c>
      <c r="D29" s="104">
        <v>0</v>
      </c>
      <c r="E29" s="104">
        <f>E28</f>
        <v>0</v>
      </c>
      <c r="F29" s="104">
        <f>F14+C29</f>
        <v>2546.8300000000745</v>
      </c>
      <c r="G29" s="61">
        <f>F29/C29*100</f>
        <v>-30.443097968293081</v>
      </c>
      <c r="H29" s="3" t="e">
        <f>F29/E29*100</f>
        <v>#DIV/0!</v>
      </c>
    </row>
    <row r="31" spans="1:8">
      <c r="C31" t="s">
        <v>274</v>
      </c>
      <c r="F31" s="50"/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opLeftCell="A25" zoomScale="110" zoomScaleNormal="110" workbookViewId="0">
      <selection activeCell="G103" sqref="G103"/>
    </sheetView>
  </sheetViews>
  <sheetFormatPr defaultRowHeight="12.75"/>
  <cols>
    <col min="1" max="1" width="7.42578125" style="26" customWidth="1"/>
    <col min="2" max="2" width="32.7109375" style="16" customWidth="1"/>
    <col min="3" max="3" width="18.140625" style="16" customWidth="1"/>
    <col min="4" max="4" width="18.140625" style="16" hidden="1" customWidth="1"/>
    <col min="5" max="5" width="18.42578125" customWidth="1"/>
    <col min="6" max="6" width="18.140625" customWidth="1"/>
    <col min="7" max="7" width="15.7109375" style="64" customWidth="1"/>
    <col min="8" max="8" width="11.42578125" style="86" customWidth="1"/>
    <col min="9" max="9" width="5.85546875" customWidth="1"/>
    <col min="10" max="10" width="19.85546875" customWidth="1"/>
  </cols>
  <sheetData>
    <row r="1" spans="1:10">
      <c r="A1" s="183" t="s">
        <v>101</v>
      </c>
      <c r="B1" s="183"/>
      <c r="C1" s="183"/>
      <c r="D1" s="183"/>
      <c r="E1" s="183"/>
      <c r="F1" s="183"/>
      <c r="G1" s="183"/>
    </row>
    <row r="2" spans="1:10" hidden="1">
      <c r="A2" s="190" t="s">
        <v>300</v>
      </c>
      <c r="B2" s="190"/>
    </row>
    <row r="3" spans="1:10">
      <c r="A3" s="184" t="s">
        <v>102</v>
      </c>
      <c r="B3" s="184"/>
      <c r="C3" s="184"/>
      <c r="D3" s="184"/>
      <c r="E3" s="184"/>
      <c r="F3" s="184"/>
      <c r="G3" s="184"/>
    </row>
    <row r="5" spans="1:10" s="22" customFormat="1" ht="25.5">
      <c r="A5" s="188" t="s">
        <v>103</v>
      </c>
      <c r="B5" s="188"/>
      <c r="C5" s="21" t="s">
        <v>319</v>
      </c>
      <c r="D5" s="21" t="s">
        <v>304</v>
      </c>
      <c r="E5" s="20" t="s">
        <v>305</v>
      </c>
      <c r="F5" s="21" t="s">
        <v>315</v>
      </c>
      <c r="G5" s="58" t="s">
        <v>306</v>
      </c>
      <c r="H5" s="58" t="s">
        <v>292</v>
      </c>
    </row>
    <row r="6" spans="1:10" s="29" customFormat="1">
      <c r="A6" s="28"/>
      <c r="B6" s="132">
        <v>1</v>
      </c>
      <c r="C6" s="132">
        <v>2</v>
      </c>
      <c r="D6" s="132">
        <v>3</v>
      </c>
      <c r="E6" s="132">
        <v>4</v>
      </c>
      <c r="F6" s="132">
        <v>5</v>
      </c>
      <c r="G6" s="132" t="s">
        <v>298</v>
      </c>
      <c r="H6" s="132" t="s">
        <v>294</v>
      </c>
    </row>
    <row r="7" spans="1:10" s="25" customFormat="1" ht="15.75">
      <c r="A7" s="189" t="s">
        <v>104</v>
      </c>
      <c r="B7" s="189"/>
      <c r="C7" s="106">
        <f>C8+C21+C24+C27+C34+C38</f>
        <v>1355286.12</v>
      </c>
      <c r="D7" s="106">
        <f>D8+D21+D24+D27+D34+D38</f>
        <v>0</v>
      </c>
      <c r="E7" s="106">
        <f>E8+E21+E24+E27+E34+E38</f>
        <v>1520784.82</v>
      </c>
      <c r="F7" s="106">
        <f>F8+F21+F24+F27+F34+F38</f>
        <v>1574757.1800000002</v>
      </c>
      <c r="G7" s="59" t="e">
        <f>(F7/D7)*100</f>
        <v>#DIV/0!</v>
      </c>
      <c r="H7" s="87">
        <f>F7/C7*100</f>
        <v>116.19370675765499</v>
      </c>
    </row>
    <row r="8" spans="1:10" ht="25.5">
      <c r="A8" s="32">
        <v>63</v>
      </c>
      <c r="B8" s="6" t="s">
        <v>105</v>
      </c>
      <c r="C8" s="107">
        <f>C9+C11+C13+C16+C18</f>
        <v>1184635.6600000001</v>
      </c>
      <c r="D8" s="107">
        <f>D9+D11+D13+D16+D18</f>
        <v>0</v>
      </c>
      <c r="E8" s="107">
        <f>E9+E11+E13+E16+E18</f>
        <v>1385001</v>
      </c>
      <c r="F8" s="107">
        <f>F9+F11+F13+F16+F18</f>
        <v>1433564.1900000002</v>
      </c>
      <c r="G8" s="60">
        <f>(F8/C8)*100</f>
        <v>121.01308768638621</v>
      </c>
      <c r="H8" s="88">
        <f>F8/C8*100</f>
        <v>121.01308768638621</v>
      </c>
      <c r="J8" s="45"/>
    </row>
    <row r="9" spans="1:10" ht="25.5">
      <c r="A9" s="33">
        <v>633</v>
      </c>
      <c r="B9" s="7" t="s">
        <v>107</v>
      </c>
      <c r="C9" s="104">
        <f>SUM(C10)</f>
        <v>0</v>
      </c>
      <c r="D9" s="104">
        <f>SUM(D10)</f>
        <v>0</v>
      </c>
      <c r="E9" s="104">
        <f>SUM(E10)</f>
        <v>0</v>
      </c>
      <c r="F9" s="104">
        <f>SUM(F10)</f>
        <v>0</v>
      </c>
      <c r="G9" s="61" t="e">
        <f>(F9/D9)*100</f>
        <v>#DIV/0!</v>
      </c>
      <c r="H9" s="89" t="e">
        <f>F9/C9*100</f>
        <v>#DIV/0!</v>
      </c>
      <c r="J9" s="147"/>
    </row>
    <row r="10" spans="1:10">
      <c r="A10" s="33">
        <v>6331</v>
      </c>
      <c r="B10" s="7" t="s">
        <v>106</v>
      </c>
      <c r="C10" s="108">
        <v>0</v>
      </c>
      <c r="D10" s="108">
        <v>0</v>
      </c>
      <c r="E10" s="108">
        <v>0</v>
      </c>
      <c r="F10" s="108">
        <v>0</v>
      </c>
      <c r="G10" s="61" t="e">
        <f t="shared" ref="G10:G40" si="0">(F10/D10)*100</f>
        <v>#DIV/0!</v>
      </c>
      <c r="H10" s="89" t="e">
        <f t="shared" ref="H10:H39" si="1">F10/C10*100</f>
        <v>#DIV/0!</v>
      </c>
      <c r="J10" s="148"/>
    </row>
    <row r="11" spans="1:10" ht="15">
      <c r="A11" s="33">
        <v>634</v>
      </c>
      <c r="B11" s="7" t="s">
        <v>108</v>
      </c>
      <c r="C11" s="104">
        <f>SUM(C12)</f>
        <v>0</v>
      </c>
      <c r="D11" s="104">
        <f>SUM(D12)</f>
        <v>0</v>
      </c>
      <c r="E11" s="104">
        <f>SUM(E12)</f>
        <v>0</v>
      </c>
      <c r="F11" s="104">
        <f>SUM(F12)</f>
        <v>0</v>
      </c>
      <c r="G11" s="61" t="e">
        <f t="shared" si="0"/>
        <v>#DIV/0!</v>
      </c>
      <c r="H11" s="89" t="e">
        <f t="shared" si="1"/>
        <v>#DIV/0!</v>
      </c>
      <c r="J11" s="149"/>
    </row>
    <row r="12" spans="1:10" ht="25.5">
      <c r="A12" s="33">
        <v>6341</v>
      </c>
      <c r="B12" s="7" t="s">
        <v>109</v>
      </c>
      <c r="C12" s="108">
        <v>0</v>
      </c>
      <c r="D12" s="108">
        <v>0</v>
      </c>
      <c r="E12" s="108">
        <v>0</v>
      </c>
      <c r="F12" s="108">
        <v>0</v>
      </c>
      <c r="G12" s="61" t="e">
        <f t="shared" si="0"/>
        <v>#DIV/0!</v>
      </c>
      <c r="H12" s="89" t="e">
        <f t="shared" si="1"/>
        <v>#DIV/0!</v>
      </c>
      <c r="J12" s="146"/>
    </row>
    <row r="13" spans="1:10" ht="25.5">
      <c r="A13" s="33">
        <v>636</v>
      </c>
      <c r="B13" s="7" t="s">
        <v>111</v>
      </c>
      <c r="C13" s="104">
        <f>SUM(C14:C15)</f>
        <v>1184635.6600000001</v>
      </c>
      <c r="D13" s="104">
        <f>SUM(D14:D15)</f>
        <v>0</v>
      </c>
      <c r="E13" s="104">
        <f>SUM(E14:E15)</f>
        <v>1385001</v>
      </c>
      <c r="F13" s="104">
        <f>SUM(F14:F15)</f>
        <v>1433564.1900000002</v>
      </c>
      <c r="G13" s="61">
        <f>(F13/C13)*100</f>
        <v>121.01308768638621</v>
      </c>
      <c r="H13" s="89">
        <f t="shared" si="1"/>
        <v>121.01308768638621</v>
      </c>
    </row>
    <row r="14" spans="1:10" ht="38.25">
      <c r="A14" s="33">
        <v>6361</v>
      </c>
      <c r="B14" s="7" t="s">
        <v>112</v>
      </c>
      <c r="C14" s="108">
        <v>1183302.1100000001</v>
      </c>
      <c r="D14" s="108">
        <v>0</v>
      </c>
      <c r="E14" s="108">
        <v>1364501</v>
      </c>
      <c r="F14" s="108">
        <v>1430104.59</v>
      </c>
      <c r="G14" s="61">
        <f>(F14/C14)*100</f>
        <v>120.85709793925746</v>
      </c>
      <c r="H14" s="89">
        <f t="shared" si="1"/>
        <v>120.85709793925746</v>
      </c>
    </row>
    <row r="15" spans="1:10" ht="38.25">
      <c r="A15" s="33">
        <v>6362</v>
      </c>
      <c r="B15" s="7" t="s">
        <v>29</v>
      </c>
      <c r="C15" s="108">
        <v>1333.55</v>
      </c>
      <c r="D15" s="108">
        <v>0</v>
      </c>
      <c r="E15" s="108">
        <v>20500</v>
      </c>
      <c r="F15" s="108">
        <v>3459.6</v>
      </c>
      <c r="G15" s="61">
        <f>(F15/C15)*100</f>
        <v>259.42784297551651</v>
      </c>
      <c r="H15" s="89">
        <f t="shared" si="1"/>
        <v>259.42784297551651</v>
      </c>
    </row>
    <row r="16" spans="1:10">
      <c r="A16" s="33">
        <v>638</v>
      </c>
      <c r="B16" s="7" t="s">
        <v>113</v>
      </c>
      <c r="C16" s="104">
        <f>SUM(C17)</f>
        <v>0</v>
      </c>
      <c r="D16" s="104">
        <f>SUM(D17)</f>
        <v>0</v>
      </c>
      <c r="E16" s="104">
        <f>SUM(E17)</f>
        <v>0</v>
      </c>
      <c r="F16" s="104">
        <f>SUM(F17)</f>
        <v>0</v>
      </c>
      <c r="G16" s="61" t="e">
        <f t="shared" si="0"/>
        <v>#DIV/0!</v>
      </c>
      <c r="H16" s="89" t="e">
        <f t="shared" si="1"/>
        <v>#DIV/0!</v>
      </c>
    </row>
    <row r="17" spans="1:8" ht="25.5">
      <c r="A17" s="33">
        <v>6381</v>
      </c>
      <c r="B17" s="7" t="s">
        <v>114</v>
      </c>
      <c r="C17" s="108">
        <v>0</v>
      </c>
      <c r="D17" s="108">
        <v>0</v>
      </c>
      <c r="E17" s="108">
        <v>0</v>
      </c>
      <c r="F17" s="108">
        <v>0</v>
      </c>
      <c r="G17" s="61" t="e">
        <f t="shared" si="0"/>
        <v>#DIV/0!</v>
      </c>
      <c r="H17" s="89" t="e">
        <f t="shared" si="1"/>
        <v>#DIV/0!</v>
      </c>
    </row>
    <row r="18" spans="1:8" ht="25.5">
      <c r="A18" s="33">
        <v>639</v>
      </c>
      <c r="B18" s="7" t="s">
        <v>115</v>
      </c>
      <c r="C18" s="104">
        <f>SUM(C19:C20)</f>
        <v>0</v>
      </c>
      <c r="D18" s="104">
        <f>SUM(D19:D20)</f>
        <v>0</v>
      </c>
      <c r="E18" s="104">
        <f>SUM(E19:E20)</f>
        <v>0</v>
      </c>
      <c r="F18" s="104">
        <f>SUM(F19:F20)</f>
        <v>0</v>
      </c>
      <c r="G18" s="61" t="e">
        <f t="shared" si="0"/>
        <v>#DIV/0!</v>
      </c>
      <c r="H18" s="89" t="e">
        <f t="shared" si="1"/>
        <v>#DIV/0!</v>
      </c>
    </row>
    <row r="19" spans="1:8" ht="25.5">
      <c r="A19" s="33">
        <v>6391</v>
      </c>
      <c r="B19" s="7" t="s">
        <v>116</v>
      </c>
      <c r="C19" s="108">
        <v>0</v>
      </c>
      <c r="D19" s="108">
        <v>0</v>
      </c>
      <c r="E19" s="108">
        <v>0</v>
      </c>
      <c r="F19" s="108">
        <v>0</v>
      </c>
      <c r="G19" s="61" t="e">
        <f t="shared" si="0"/>
        <v>#DIV/0!</v>
      </c>
      <c r="H19" s="89" t="e">
        <f t="shared" si="1"/>
        <v>#DIV/0!</v>
      </c>
    </row>
    <row r="20" spans="1:8" ht="38.25">
      <c r="A20" s="33">
        <v>6393</v>
      </c>
      <c r="B20" s="7" t="s">
        <v>117</v>
      </c>
      <c r="C20" s="108">
        <v>0</v>
      </c>
      <c r="D20" s="108">
        <v>0</v>
      </c>
      <c r="E20" s="108">
        <v>0</v>
      </c>
      <c r="F20" s="108">
        <v>0</v>
      </c>
      <c r="G20" s="61" t="e">
        <f t="shared" si="0"/>
        <v>#DIV/0!</v>
      </c>
      <c r="H20" s="89" t="e">
        <f t="shared" si="1"/>
        <v>#DIV/0!</v>
      </c>
    </row>
    <row r="21" spans="1:8" s="13" customFormat="1">
      <c r="A21" s="32">
        <v>64</v>
      </c>
      <c r="B21" s="6" t="s">
        <v>118</v>
      </c>
      <c r="C21" s="107">
        <f>C22</f>
        <v>0</v>
      </c>
      <c r="D21" s="107">
        <f>D22</f>
        <v>0</v>
      </c>
      <c r="E21" s="107">
        <f>E22</f>
        <v>0</v>
      </c>
      <c r="F21" s="107">
        <f>F22</f>
        <v>0</v>
      </c>
      <c r="G21" s="61" t="e">
        <f t="shared" si="0"/>
        <v>#DIV/0!</v>
      </c>
      <c r="H21" s="89" t="e">
        <f t="shared" si="1"/>
        <v>#DIV/0!</v>
      </c>
    </row>
    <row r="22" spans="1:8">
      <c r="A22" s="33">
        <v>641</v>
      </c>
      <c r="B22" s="7" t="s">
        <v>119</v>
      </c>
      <c r="C22" s="104">
        <f>SUM(C23)</f>
        <v>0</v>
      </c>
      <c r="D22" s="104">
        <f>SUM(D23)</f>
        <v>0</v>
      </c>
      <c r="E22" s="104">
        <f>SUM(E23)</f>
        <v>0</v>
      </c>
      <c r="F22" s="104">
        <f>SUM(F23)</f>
        <v>0</v>
      </c>
      <c r="G22" s="61" t="e">
        <f t="shared" si="0"/>
        <v>#DIV/0!</v>
      </c>
      <c r="H22" s="89" t="e">
        <f t="shared" si="1"/>
        <v>#DIV/0!</v>
      </c>
    </row>
    <row r="23" spans="1:8">
      <c r="A23" s="33">
        <v>6419</v>
      </c>
      <c r="B23" s="7" t="s">
        <v>120</v>
      </c>
      <c r="C23" s="108">
        <v>0</v>
      </c>
      <c r="D23" s="108">
        <v>0</v>
      </c>
      <c r="E23" s="108">
        <v>0</v>
      </c>
      <c r="F23" s="108">
        <v>0</v>
      </c>
      <c r="G23" s="61" t="e">
        <f t="shared" si="0"/>
        <v>#DIV/0!</v>
      </c>
      <c r="H23" s="89" t="e">
        <f t="shared" si="1"/>
        <v>#DIV/0!</v>
      </c>
    </row>
    <row r="24" spans="1:8" s="13" customFormat="1" ht="38.25">
      <c r="A24" s="32">
        <v>65</v>
      </c>
      <c r="B24" s="6" t="s">
        <v>121</v>
      </c>
      <c r="C24" s="107">
        <f>C25</f>
        <v>5357.43</v>
      </c>
      <c r="D24" s="107">
        <f>D25</f>
        <v>0</v>
      </c>
      <c r="E24" s="107">
        <f>E25</f>
        <v>2500</v>
      </c>
      <c r="F24" s="107">
        <f>F25</f>
        <v>735.92</v>
      </c>
      <c r="G24" s="61">
        <f>(F24/C24)*100</f>
        <v>13.736437060306899</v>
      </c>
      <c r="H24" s="89">
        <f t="shared" si="1"/>
        <v>13.736437060306899</v>
      </c>
    </row>
    <row r="25" spans="1:8">
      <c r="A25" s="33">
        <v>652</v>
      </c>
      <c r="B25" s="7" t="s">
        <v>122</v>
      </c>
      <c r="C25" s="104">
        <f>SUM(C26)</f>
        <v>5357.43</v>
      </c>
      <c r="D25" s="104">
        <f>SUM(D26)</f>
        <v>0</v>
      </c>
      <c r="E25" s="104">
        <f>SUM(E26)</f>
        <v>2500</v>
      </c>
      <c r="F25" s="104">
        <f>SUM(F26)</f>
        <v>735.92</v>
      </c>
      <c r="G25" s="61">
        <f>(F25/C25)*100</f>
        <v>13.736437060306899</v>
      </c>
      <c r="H25" s="89">
        <f t="shared" si="1"/>
        <v>13.736437060306899</v>
      </c>
    </row>
    <row r="26" spans="1:8">
      <c r="A26" s="33">
        <v>6526</v>
      </c>
      <c r="B26" s="7" t="s">
        <v>123</v>
      </c>
      <c r="C26" s="108">
        <v>5357.43</v>
      </c>
      <c r="D26" s="108">
        <v>0</v>
      </c>
      <c r="E26" s="108">
        <v>2500</v>
      </c>
      <c r="F26" s="108">
        <v>735.92</v>
      </c>
      <c r="G26" s="61" t="e">
        <f>(F26/CD26)*100</f>
        <v>#DIV/0!</v>
      </c>
      <c r="H26" s="89">
        <f t="shared" si="1"/>
        <v>13.736437060306899</v>
      </c>
    </row>
    <row r="27" spans="1:8" s="13" customFormat="1" ht="38.25">
      <c r="A27" s="32">
        <v>66</v>
      </c>
      <c r="B27" s="6" t="s">
        <v>124</v>
      </c>
      <c r="C27" s="107">
        <f>C28+C31</f>
        <v>1035.03</v>
      </c>
      <c r="D27" s="107">
        <f>D28+D31</f>
        <v>0</v>
      </c>
      <c r="E27" s="107">
        <f>E28+E31</f>
        <v>900</v>
      </c>
      <c r="F27" s="107">
        <f>F28+F31</f>
        <v>1615.08</v>
      </c>
      <c r="G27" s="61">
        <f>(F27/C27)*100</f>
        <v>156.04185385930842</v>
      </c>
      <c r="H27" s="89">
        <f>F27/C27*100</f>
        <v>156.04185385930842</v>
      </c>
    </row>
    <row r="28" spans="1:8" ht="25.5">
      <c r="A28" s="33">
        <v>661</v>
      </c>
      <c r="B28" s="7" t="s">
        <v>125</v>
      </c>
      <c r="C28" s="104">
        <f>SUM(C29:C30)</f>
        <v>58.41</v>
      </c>
      <c r="D28" s="104">
        <f>SUM(D29:D30)</f>
        <v>0</v>
      </c>
      <c r="E28" s="104">
        <f>SUM(E29:E30)</f>
        <v>0</v>
      </c>
      <c r="F28" s="104">
        <f>SUM(F29:F30)</f>
        <v>0</v>
      </c>
      <c r="G28" s="61" t="e">
        <f t="shared" si="0"/>
        <v>#DIV/0!</v>
      </c>
      <c r="H28" s="89">
        <f t="shared" si="1"/>
        <v>0</v>
      </c>
    </row>
    <row r="29" spans="1:8">
      <c r="A29" s="33">
        <v>6614</v>
      </c>
      <c r="B29" s="7" t="s">
        <v>27</v>
      </c>
      <c r="C29" s="108">
        <v>0</v>
      </c>
      <c r="D29" s="108">
        <v>0</v>
      </c>
      <c r="E29" s="108">
        <v>0</v>
      </c>
      <c r="F29" s="108">
        <v>0</v>
      </c>
      <c r="G29" s="61" t="e">
        <f t="shared" si="0"/>
        <v>#DIV/0!</v>
      </c>
      <c r="H29" s="89" t="e">
        <f t="shared" si="1"/>
        <v>#DIV/0!</v>
      </c>
    </row>
    <row r="30" spans="1:8">
      <c r="A30" s="33">
        <v>6615</v>
      </c>
      <c r="B30" s="7" t="s">
        <v>28</v>
      </c>
      <c r="C30" s="108">
        <v>58.41</v>
      </c>
      <c r="D30" s="108">
        <v>0</v>
      </c>
      <c r="E30" s="108">
        <v>0</v>
      </c>
      <c r="F30" s="108">
        <v>0</v>
      </c>
      <c r="G30" s="61" t="e">
        <f t="shared" si="0"/>
        <v>#DIV/0!</v>
      </c>
      <c r="H30" s="89">
        <f t="shared" si="1"/>
        <v>0</v>
      </c>
    </row>
    <row r="31" spans="1:8" ht="38.25">
      <c r="A31" s="33">
        <v>663</v>
      </c>
      <c r="B31" s="7" t="s">
        <v>126</v>
      </c>
      <c r="C31" s="104">
        <f>SUM(C32:C33)</f>
        <v>976.62</v>
      </c>
      <c r="D31" s="104">
        <f>SUM(D32:D33)</f>
        <v>0</v>
      </c>
      <c r="E31" s="104">
        <f>SUM(E32:E33)</f>
        <v>900</v>
      </c>
      <c r="F31" s="104">
        <f>SUM(F32:F33)</f>
        <v>1615.08</v>
      </c>
      <c r="G31" s="61">
        <f>(F31/C31)*100</f>
        <v>165.37445475210419</v>
      </c>
      <c r="H31" s="89">
        <f t="shared" si="1"/>
        <v>165.37445475210419</v>
      </c>
    </row>
    <row r="32" spans="1:8">
      <c r="A32" s="33">
        <v>6631</v>
      </c>
      <c r="B32" s="7" t="s">
        <v>30</v>
      </c>
      <c r="C32" s="108">
        <v>976.62</v>
      </c>
      <c r="D32" s="108">
        <v>0</v>
      </c>
      <c r="E32" s="108">
        <v>900</v>
      </c>
      <c r="F32" s="108">
        <v>1615.08</v>
      </c>
      <c r="G32" s="61">
        <f>(F32/C32)*100</f>
        <v>165.37445475210419</v>
      </c>
      <c r="H32" s="89">
        <f t="shared" si="1"/>
        <v>165.37445475210419</v>
      </c>
    </row>
    <row r="33" spans="1:9">
      <c r="A33" s="33">
        <v>6632</v>
      </c>
      <c r="B33" s="8" t="s">
        <v>32</v>
      </c>
      <c r="C33" s="108">
        <v>0</v>
      </c>
      <c r="D33" s="108">
        <v>0</v>
      </c>
      <c r="E33" s="108">
        <v>0</v>
      </c>
      <c r="F33" s="108">
        <v>0</v>
      </c>
      <c r="G33" s="61" t="e">
        <f t="shared" si="0"/>
        <v>#DIV/0!</v>
      </c>
      <c r="H33" s="89" t="e">
        <f t="shared" si="1"/>
        <v>#DIV/0!</v>
      </c>
    </row>
    <row r="34" spans="1:9" s="13" customFormat="1" ht="25.5">
      <c r="A34" s="32">
        <v>67</v>
      </c>
      <c r="B34" s="6" t="s">
        <v>127</v>
      </c>
      <c r="C34" s="107">
        <f>C35</f>
        <v>164258</v>
      </c>
      <c r="D34" s="107">
        <f>D35</f>
        <v>0</v>
      </c>
      <c r="E34" s="107">
        <f>E35</f>
        <v>132383.82</v>
      </c>
      <c r="F34" s="107">
        <f>F35</f>
        <v>138841.99000000002</v>
      </c>
      <c r="G34" s="61">
        <f>(F34/C34)*100</f>
        <v>84.526774951600544</v>
      </c>
      <c r="H34" s="89">
        <f t="shared" si="1"/>
        <v>84.526774951600544</v>
      </c>
    </row>
    <row r="35" spans="1:9" ht="38.25">
      <c r="A35" s="33">
        <v>671</v>
      </c>
      <c r="B35" s="7" t="s">
        <v>128</v>
      </c>
      <c r="C35" s="104">
        <f>SUM(C36:C37)</f>
        <v>164258</v>
      </c>
      <c r="D35" s="104">
        <f>SUM(D36:D37)</f>
        <v>0</v>
      </c>
      <c r="E35" s="104">
        <f>SUM(E36:E37)</f>
        <v>132383.82</v>
      </c>
      <c r="F35" s="104">
        <f>SUM(F36:F37)</f>
        <v>138841.99000000002</v>
      </c>
      <c r="G35" s="61">
        <f>(F35/C35)*100</f>
        <v>84.526774951600544</v>
      </c>
      <c r="H35" s="89">
        <f t="shared" si="1"/>
        <v>84.526774951600544</v>
      </c>
    </row>
    <row r="36" spans="1:9" ht="25.5">
      <c r="A36" s="33">
        <v>6711</v>
      </c>
      <c r="B36" s="7" t="s">
        <v>129</v>
      </c>
      <c r="C36" s="108">
        <v>152029.45000000001</v>
      </c>
      <c r="D36" s="108">
        <v>0</v>
      </c>
      <c r="E36" s="108">
        <v>126056.82</v>
      </c>
      <c r="F36" s="108">
        <v>132676.57</v>
      </c>
      <c r="G36" s="61">
        <f>(F36/C36)*100</f>
        <v>87.270308482994579</v>
      </c>
      <c r="H36" s="89">
        <f t="shared" si="1"/>
        <v>87.270308482994579</v>
      </c>
    </row>
    <row r="37" spans="1:9" ht="38.25">
      <c r="A37" s="33">
        <v>6712</v>
      </c>
      <c r="B37" s="7" t="s">
        <v>130</v>
      </c>
      <c r="C37" s="108">
        <v>12228.55</v>
      </c>
      <c r="D37" s="108">
        <v>0</v>
      </c>
      <c r="E37" s="108">
        <v>6327</v>
      </c>
      <c r="F37" s="108">
        <v>6165.42</v>
      </c>
      <c r="G37" s="61">
        <f>(F37/C37)*100</f>
        <v>50.418242555331581</v>
      </c>
      <c r="H37" s="89">
        <f t="shared" si="1"/>
        <v>50.418242555331581</v>
      </c>
    </row>
    <row r="38" spans="1:9" s="13" customFormat="1">
      <c r="A38" s="32">
        <v>68</v>
      </c>
      <c r="B38" s="6" t="s">
        <v>131</v>
      </c>
      <c r="C38" s="107">
        <f>C39</f>
        <v>0</v>
      </c>
      <c r="D38" s="107">
        <f>D39</f>
        <v>0</v>
      </c>
      <c r="E38" s="107">
        <f>E39</f>
        <v>0</v>
      </c>
      <c r="F38" s="107">
        <f>F39</f>
        <v>0</v>
      </c>
      <c r="G38" s="61" t="e">
        <f t="shared" si="0"/>
        <v>#DIV/0!</v>
      </c>
      <c r="H38" s="89" t="e">
        <f t="shared" si="1"/>
        <v>#DIV/0!</v>
      </c>
    </row>
    <row r="39" spans="1:9">
      <c r="A39" s="33">
        <v>683</v>
      </c>
      <c r="B39" s="7" t="s">
        <v>132</v>
      </c>
      <c r="C39" s="104">
        <f>SUM(C40)</f>
        <v>0</v>
      </c>
      <c r="D39" s="104">
        <f>SUM(D40)</f>
        <v>0</v>
      </c>
      <c r="E39" s="104">
        <f>SUM(E40)</f>
        <v>0</v>
      </c>
      <c r="F39" s="104">
        <f>SUM(F40)</f>
        <v>0</v>
      </c>
      <c r="G39" s="61" t="e">
        <f t="shared" si="0"/>
        <v>#DIV/0!</v>
      </c>
      <c r="H39" s="89" t="e">
        <f t="shared" si="1"/>
        <v>#DIV/0!</v>
      </c>
    </row>
    <row r="40" spans="1:9">
      <c r="A40" s="33">
        <v>6831</v>
      </c>
      <c r="B40" s="7" t="s">
        <v>132</v>
      </c>
      <c r="C40" s="108">
        <v>0</v>
      </c>
      <c r="D40" s="108">
        <v>0</v>
      </c>
      <c r="E40" s="108">
        <v>0</v>
      </c>
      <c r="F40" s="108">
        <v>0</v>
      </c>
      <c r="G40" s="61" t="e">
        <f t="shared" si="0"/>
        <v>#DIV/0!</v>
      </c>
      <c r="H40" s="89" t="e">
        <f>F40/C40*100</f>
        <v>#DIV/0!</v>
      </c>
    </row>
    <row r="41" spans="1:9" s="24" customFormat="1" ht="15.75">
      <c r="A41" s="185" t="s">
        <v>110</v>
      </c>
      <c r="B41" s="186"/>
      <c r="C41" s="106">
        <f>C42+C49+C81+C86</f>
        <v>1358476.3100000003</v>
      </c>
      <c r="D41" s="106">
        <f>D42+D49+D81+D86</f>
        <v>0</v>
      </c>
      <c r="E41" s="106">
        <f>E42+E49+E81+E86</f>
        <v>1493970.2200000002</v>
      </c>
      <c r="F41" s="106">
        <f>F42+F49+F81+F86</f>
        <v>1554071.57</v>
      </c>
      <c r="G41" s="62">
        <f t="shared" ref="G41:G66" si="2">(F41/C41)*100</f>
        <v>114.39813551110065</v>
      </c>
      <c r="H41" s="90">
        <f>F41/C41*100</f>
        <v>114.39813551110065</v>
      </c>
      <c r="I41" s="79"/>
    </row>
    <row r="42" spans="1:9" s="13" customFormat="1">
      <c r="A42" s="32">
        <v>31</v>
      </c>
      <c r="B42" s="9" t="s">
        <v>133</v>
      </c>
      <c r="C42" s="107">
        <f>C43+C45+C47</f>
        <v>1109428.6200000001</v>
      </c>
      <c r="D42" s="107">
        <f>D43+D45+D47</f>
        <v>0</v>
      </c>
      <c r="E42" s="107">
        <f>E43+E45+E47</f>
        <v>1268121.08</v>
      </c>
      <c r="F42" s="107">
        <f>F43+F45+F47</f>
        <v>1349525.6</v>
      </c>
      <c r="G42" s="61">
        <f t="shared" si="2"/>
        <v>121.64149866622334</v>
      </c>
      <c r="H42" s="89">
        <f>F42/C42*100</f>
        <v>121.64149866622334</v>
      </c>
    </row>
    <row r="43" spans="1:9">
      <c r="A43" s="33">
        <v>311</v>
      </c>
      <c r="B43" s="10" t="s">
        <v>134</v>
      </c>
      <c r="C43" s="104">
        <f>SUM(C44)</f>
        <v>912016.48</v>
      </c>
      <c r="D43" s="104">
        <f>SUM(D44)</f>
        <v>0</v>
      </c>
      <c r="E43" s="104">
        <f>SUM(E44)</f>
        <v>1033997.08</v>
      </c>
      <c r="F43" s="104">
        <f>SUM(F44)</f>
        <v>1122337.83</v>
      </c>
      <c r="G43" s="61">
        <f t="shared" si="2"/>
        <v>123.06113481633578</v>
      </c>
      <c r="H43" s="89">
        <f t="shared" ref="H43:H88" si="3">F43/C43*100</f>
        <v>123.06113481633578</v>
      </c>
    </row>
    <row r="44" spans="1:9">
      <c r="A44" s="33">
        <v>3111</v>
      </c>
      <c r="B44" s="10" t="s">
        <v>26</v>
      </c>
      <c r="C44" s="108">
        <v>912016.48</v>
      </c>
      <c r="D44" s="108">
        <v>0</v>
      </c>
      <c r="E44" s="108">
        <v>1033997.08</v>
      </c>
      <c r="F44" s="108">
        <v>1122337.83</v>
      </c>
      <c r="G44" s="61">
        <f t="shared" si="2"/>
        <v>123.06113481633578</v>
      </c>
      <c r="H44" s="89">
        <f t="shared" si="3"/>
        <v>123.06113481633578</v>
      </c>
    </row>
    <row r="45" spans="1:9">
      <c r="A45" s="33">
        <v>312</v>
      </c>
      <c r="B45" s="10" t="s">
        <v>0</v>
      </c>
      <c r="C45" s="104">
        <f>SUM(C46)</f>
        <v>52337.31</v>
      </c>
      <c r="D45" s="104">
        <f>SUM(D46)</f>
        <v>0</v>
      </c>
      <c r="E45" s="104">
        <f>SUM(E46)</f>
        <v>74114</v>
      </c>
      <c r="F45" s="104">
        <f>SUM(F46)</f>
        <v>52932.43</v>
      </c>
      <c r="G45" s="61">
        <f t="shared" si="2"/>
        <v>101.13708557050411</v>
      </c>
      <c r="H45" s="89">
        <f t="shared" si="3"/>
        <v>101.13708557050411</v>
      </c>
    </row>
    <row r="46" spans="1:9">
      <c r="A46" s="33">
        <v>3121</v>
      </c>
      <c r="B46" s="10" t="s">
        <v>0</v>
      </c>
      <c r="C46" s="108">
        <v>52337.31</v>
      </c>
      <c r="D46" s="108">
        <v>0</v>
      </c>
      <c r="E46" s="108">
        <v>74114</v>
      </c>
      <c r="F46" s="108">
        <v>52932.43</v>
      </c>
      <c r="G46" s="61">
        <f t="shared" si="2"/>
        <v>101.13708557050411</v>
      </c>
      <c r="H46" s="89">
        <f t="shared" si="3"/>
        <v>101.13708557050411</v>
      </c>
    </row>
    <row r="47" spans="1:9">
      <c r="A47" s="33">
        <v>313</v>
      </c>
      <c r="B47" s="10" t="s">
        <v>135</v>
      </c>
      <c r="C47" s="104">
        <f>SUM(C48)</f>
        <v>145074.82999999999</v>
      </c>
      <c r="D47" s="104">
        <f>SUM(D48)</f>
        <v>0</v>
      </c>
      <c r="E47" s="104">
        <f>SUM(E48)</f>
        <v>160010</v>
      </c>
      <c r="F47" s="104">
        <f>SUM(F48)</f>
        <v>174255.34</v>
      </c>
      <c r="G47" s="61">
        <f t="shared" si="2"/>
        <v>120.1141093875485</v>
      </c>
      <c r="H47" s="89">
        <f t="shared" si="3"/>
        <v>120.1141093875485</v>
      </c>
    </row>
    <row r="48" spans="1:9" ht="25.5">
      <c r="A48" s="33">
        <v>3132</v>
      </c>
      <c r="B48" s="10" t="s">
        <v>21</v>
      </c>
      <c r="C48" s="108">
        <v>145074.82999999999</v>
      </c>
      <c r="D48" s="108">
        <v>0</v>
      </c>
      <c r="E48" s="108">
        <v>160010</v>
      </c>
      <c r="F48" s="108">
        <v>174255.34</v>
      </c>
      <c r="G48" s="61">
        <f t="shared" si="2"/>
        <v>120.1141093875485</v>
      </c>
      <c r="H48" s="89">
        <f t="shared" si="3"/>
        <v>120.1141093875485</v>
      </c>
    </row>
    <row r="49" spans="1:8" s="13" customFormat="1">
      <c r="A49" s="32">
        <v>32</v>
      </c>
      <c r="B49" s="9" t="s">
        <v>136</v>
      </c>
      <c r="C49" s="107">
        <f>C50+C55+C62+C72+C74</f>
        <v>232787.35</v>
      </c>
      <c r="D49" s="107">
        <f>D50+D55+D62+D72+D74</f>
        <v>0</v>
      </c>
      <c r="E49" s="107">
        <f>E50+E55+E62+E72+E74</f>
        <v>205125.14</v>
      </c>
      <c r="F49" s="107">
        <f>F50+F55+F62+F72+F74</f>
        <v>186941.69000000003</v>
      </c>
      <c r="G49" s="61">
        <f t="shared" si="2"/>
        <v>80.305776924734104</v>
      </c>
      <c r="H49" s="89">
        <f t="shared" si="3"/>
        <v>80.305776924734104</v>
      </c>
    </row>
    <row r="50" spans="1:8">
      <c r="A50" s="33">
        <v>321</v>
      </c>
      <c r="B50" s="10" t="s">
        <v>137</v>
      </c>
      <c r="C50" s="104">
        <f>SUM(C51:C54)</f>
        <v>26929.72</v>
      </c>
      <c r="D50" s="104">
        <f>SUM(D51:D54)</f>
        <v>0</v>
      </c>
      <c r="E50" s="104">
        <f>SUM(E51:E54)</f>
        <v>35549.08</v>
      </c>
      <c r="F50" s="104">
        <f>SUM(F51:F54)</f>
        <v>28371.420000000002</v>
      </c>
      <c r="G50" s="61">
        <f t="shared" si="2"/>
        <v>105.35356476042084</v>
      </c>
      <c r="H50" s="89">
        <f t="shared" si="3"/>
        <v>105.35356476042084</v>
      </c>
    </row>
    <row r="51" spans="1:8">
      <c r="A51" s="33">
        <v>3211</v>
      </c>
      <c r="B51" s="10" t="s">
        <v>1</v>
      </c>
      <c r="C51" s="108">
        <v>2051.3200000000002</v>
      </c>
      <c r="D51" s="108">
        <v>0</v>
      </c>
      <c r="E51" s="108">
        <v>4031.58</v>
      </c>
      <c r="F51" s="108">
        <v>4038.86</v>
      </c>
      <c r="G51" s="61">
        <f t="shared" si="2"/>
        <v>196.89078252052337</v>
      </c>
      <c r="H51" s="89">
        <f t="shared" si="3"/>
        <v>196.89078252052337</v>
      </c>
    </row>
    <row r="52" spans="1:8" ht="25.5">
      <c r="A52" s="33">
        <v>3212</v>
      </c>
      <c r="B52" s="10" t="s">
        <v>138</v>
      </c>
      <c r="C52" s="108">
        <v>24760</v>
      </c>
      <c r="D52" s="108">
        <v>0</v>
      </c>
      <c r="E52" s="108">
        <v>30854</v>
      </c>
      <c r="F52" s="108">
        <v>23669.06</v>
      </c>
      <c r="G52" s="61">
        <f t="shared" si="2"/>
        <v>95.593941841680135</v>
      </c>
      <c r="H52" s="89">
        <f t="shared" si="3"/>
        <v>95.593941841680135</v>
      </c>
    </row>
    <row r="53" spans="1:8">
      <c r="A53" s="33">
        <v>3213</v>
      </c>
      <c r="B53" s="10" t="s">
        <v>2</v>
      </c>
      <c r="C53" s="108">
        <v>0</v>
      </c>
      <c r="D53" s="108">
        <v>0</v>
      </c>
      <c r="E53" s="108">
        <v>90</v>
      </c>
      <c r="F53" s="108">
        <v>90</v>
      </c>
      <c r="G53" s="61" t="e">
        <f t="shared" si="2"/>
        <v>#DIV/0!</v>
      </c>
      <c r="H53" s="89" t="e">
        <f t="shared" si="3"/>
        <v>#DIV/0!</v>
      </c>
    </row>
    <row r="54" spans="1:8">
      <c r="A54" s="33">
        <v>3214</v>
      </c>
      <c r="B54" s="10" t="s">
        <v>3</v>
      </c>
      <c r="C54" s="108">
        <v>118.4</v>
      </c>
      <c r="D54" s="108">
        <v>0</v>
      </c>
      <c r="E54" s="108">
        <v>573.5</v>
      </c>
      <c r="F54" s="108">
        <v>573.5</v>
      </c>
      <c r="G54" s="61">
        <f t="shared" si="2"/>
        <v>484.375</v>
      </c>
      <c r="H54" s="89">
        <f t="shared" si="3"/>
        <v>484.375</v>
      </c>
    </row>
    <row r="55" spans="1:8">
      <c r="A55" s="33">
        <v>322</v>
      </c>
      <c r="B55" s="10" t="s">
        <v>139</v>
      </c>
      <c r="C55" s="104">
        <f>SUM(C56:C61)</f>
        <v>141877.87</v>
      </c>
      <c r="D55" s="104">
        <f>SUM(D56:D61)</f>
        <v>0</v>
      </c>
      <c r="E55" s="104">
        <f>SUM(E56:E61)</f>
        <v>132503.6</v>
      </c>
      <c r="F55" s="104">
        <f>SUM(F56:F61)</f>
        <v>125213.06</v>
      </c>
      <c r="G55" s="61">
        <f t="shared" si="2"/>
        <v>88.254116022463549</v>
      </c>
      <c r="H55" s="89">
        <f t="shared" si="3"/>
        <v>88.254116022463549</v>
      </c>
    </row>
    <row r="56" spans="1:8" ht="25.5">
      <c r="A56" s="33">
        <v>3221</v>
      </c>
      <c r="B56" s="10" t="s">
        <v>4</v>
      </c>
      <c r="C56" s="108">
        <v>7639.45</v>
      </c>
      <c r="D56" s="108">
        <v>0</v>
      </c>
      <c r="E56" s="108">
        <v>6952</v>
      </c>
      <c r="F56" s="108">
        <v>7096.18</v>
      </c>
      <c r="G56" s="61">
        <f t="shared" si="2"/>
        <v>92.888624181060166</v>
      </c>
      <c r="H56" s="89">
        <f t="shared" si="3"/>
        <v>92.888624181060166</v>
      </c>
    </row>
    <row r="57" spans="1:8">
      <c r="A57" s="33">
        <v>3222</v>
      </c>
      <c r="B57" s="10" t="s">
        <v>22</v>
      </c>
      <c r="C57" s="108">
        <v>86429.33</v>
      </c>
      <c r="D57" s="108">
        <v>0</v>
      </c>
      <c r="E57" s="108">
        <v>91598</v>
      </c>
      <c r="F57" s="108">
        <v>84307.06</v>
      </c>
      <c r="G57" s="61">
        <f t="shared" si="2"/>
        <v>97.544502543291728</v>
      </c>
      <c r="H57" s="89">
        <f t="shared" si="3"/>
        <v>97.544502543291728</v>
      </c>
    </row>
    <row r="58" spans="1:8">
      <c r="A58" s="33">
        <v>3223</v>
      </c>
      <c r="B58" s="10" t="s">
        <v>5</v>
      </c>
      <c r="C58" s="108">
        <v>41467.19</v>
      </c>
      <c r="D58" s="108">
        <v>0</v>
      </c>
      <c r="E58" s="108">
        <v>31653.599999999999</v>
      </c>
      <c r="F58" s="108">
        <v>31357.72</v>
      </c>
      <c r="G58" s="61">
        <f t="shared" si="2"/>
        <v>75.620556878823947</v>
      </c>
      <c r="H58" s="89">
        <f t="shared" si="3"/>
        <v>75.620556878823947</v>
      </c>
    </row>
    <row r="59" spans="1:8" ht="25.5">
      <c r="A59" s="33">
        <v>3224</v>
      </c>
      <c r="B59" s="10" t="s">
        <v>6</v>
      </c>
      <c r="C59" s="108">
        <v>4162.43</v>
      </c>
      <c r="D59" s="108">
        <v>0</v>
      </c>
      <c r="E59" s="108">
        <v>1900</v>
      </c>
      <c r="F59" s="108">
        <v>2057.7800000000002</v>
      </c>
      <c r="G59" s="61">
        <f t="shared" si="2"/>
        <v>49.43698752891941</v>
      </c>
      <c r="H59" s="89">
        <f t="shared" si="3"/>
        <v>49.43698752891941</v>
      </c>
    </row>
    <row r="60" spans="1:8">
      <c r="A60" s="33">
        <v>3225</v>
      </c>
      <c r="B60" s="10" t="s">
        <v>7</v>
      </c>
      <c r="C60" s="108">
        <v>1835.96</v>
      </c>
      <c r="D60" s="108">
        <v>0</v>
      </c>
      <c r="E60" s="108"/>
      <c r="F60" s="108">
        <v>0</v>
      </c>
      <c r="G60" s="61">
        <f t="shared" si="2"/>
        <v>0</v>
      </c>
      <c r="H60" s="89">
        <f t="shared" si="3"/>
        <v>0</v>
      </c>
    </row>
    <row r="61" spans="1:8">
      <c r="A61" s="33">
        <v>3227</v>
      </c>
      <c r="B61" s="10" t="s">
        <v>8</v>
      </c>
      <c r="C61" s="108">
        <v>343.51</v>
      </c>
      <c r="D61" s="108">
        <v>0</v>
      </c>
      <c r="E61" s="108">
        <v>400</v>
      </c>
      <c r="F61" s="108">
        <v>394.32</v>
      </c>
      <c r="G61" s="61">
        <f t="shared" si="2"/>
        <v>114.79141800820938</v>
      </c>
      <c r="H61" s="89">
        <f>F61/C61*100</f>
        <v>114.79141800820938</v>
      </c>
    </row>
    <row r="62" spans="1:8">
      <c r="A62" s="33">
        <v>323</v>
      </c>
      <c r="B62" s="10" t="s">
        <v>140</v>
      </c>
      <c r="C62" s="104">
        <f>SUM(C63:C71)</f>
        <v>48229.219999999994</v>
      </c>
      <c r="D62" s="104">
        <f>SUM(D63:D71)</f>
        <v>0</v>
      </c>
      <c r="E62" s="104">
        <f>SUM(E63:E71)</f>
        <v>28593.85</v>
      </c>
      <c r="F62" s="104">
        <f>SUM(F63:F71)</f>
        <v>28690.230000000003</v>
      </c>
      <c r="G62" s="61">
        <f t="shared" si="2"/>
        <v>59.487236160982924</v>
      </c>
      <c r="H62" s="89">
        <f t="shared" si="3"/>
        <v>59.487236160982924</v>
      </c>
    </row>
    <row r="63" spans="1:8">
      <c r="A63" s="33">
        <v>3231</v>
      </c>
      <c r="B63" s="10" t="s">
        <v>9</v>
      </c>
      <c r="C63" s="108">
        <v>27349.94</v>
      </c>
      <c r="D63" s="108">
        <v>0</v>
      </c>
      <c r="E63" s="108">
        <v>3265.5</v>
      </c>
      <c r="F63" s="108">
        <v>3265.5</v>
      </c>
      <c r="G63" s="61">
        <f t="shared" si="2"/>
        <v>11.939697125478155</v>
      </c>
      <c r="H63" s="89">
        <f t="shared" si="3"/>
        <v>11.939697125478155</v>
      </c>
    </row>
    <row r="64" spans="1:8" ht="12.75" customHeight="1">
      <c r="A64" s="33">
        <v>3232</v>
      </c>
      <c r="B64" s="10" t="s">
        <v>10</v>
      </c>
      <c r="C64" s="108">
        <v>4140.57</v>
      </c>
      <c r="D64" s="108">
        <v>0</v>
      </c>
      <c r="E64" s="108">
        <v>5737.61</v>
      </c>
      <c r="F64" s="108">
        <v>5737.61</v>
      </c>
      <c r="G64" s="61">
        <f t="shared" si="2"/>
        <v>138.57053497465327</v>
      </c>
      <c r="H64" s="89">
        <f t="shared" si="3"/>
        <v>138.57053497465327</v>
      </c>
    </row>
    <row r="65" spans="1:8">
      <c r="A65" s="33">
        <v>3233</v>
      </c>
      <c r="B65" s="10" t="s">
        <v>11</v>
      </c>
      <c r="C65" s="108">
        <v>0</v>
      </c>
      <c r="D65" s="108">
        <v>0</v>
      </c>
      <c r="E65" s="108">
        <v>0</v>
      </c>
      <c r="F65" s="108">
        <v>0</v>
      </c>
      <c r="G65" s="61" t="e">
        <f t="shared" si="2"/>
        <v>#DIV/0!</v>
      </c>
      <c r="H65" s="89" t="e">
        <f t="shared" si="3"/>
        <v>#DIV/0!</v>
      </c>
    </row>
    <row r="66" spans="1:8">
      <c r="A66" s="33">
        <v>3234</v>
      </c>
      <c r="B66" s="10" t="s">
        <v>12</v>
      </c>
      <c r="C66" s="108">
        <v>6008.37</v>
      </c>
      <c r="D66" s="108">
        <v>0</v>
      </c>
      <c r="E66" s="108">
        <v>5000</v>
      </c>
      <c r="F66" s="108">
        <v>4823.5600000000004</v>
      </c>
      <c r="G66" s="61">
        <f t="shared" si="2"/>
        <v>80.280675124867486</v>
      </c>
      <c r="H66" s="89">
        <f t="shared" si="3"/>
        <v>80.280675124867486</v>
      </c>
    </row>
    <row r="67" spans="1:8">
      <c r="A67" s="33">
        <v>3235</v>
      </c>
      <c r="B67" s="10" t="s">
        <v>141</v>
      </c>
      <c r="C67" s="108">
        <v>0</v>
      </c>
      <c r="D67" s="108">
        <v>0</v>
      </c>
      <c r="E67" s="108">
        <v>0</v>
      </c>
      <c r="F67" s="108">
        <v>0</v>
      </c>
      <c r="G67" s="61">
        <f>J67</f>
        <v>0</v>
      </c>
      <c r="H67" s="89" t="e">
        <f t="shared" si="3"/>
        <v>#DIV/0!</v>
      </c>
    </row>
    <row r="68" spans="1:8">
      <c r="A68" s="33">
        <v>3236</v>
      </c>
      <c r="B68" s="10" t="s">
        <v>13</v>
      </c>
      <c r="C68" s="108">
        <v>3257.41</v>
      </c>
      <c r="D68" s="108">
        <v>0</v>
      </c>
      <c r="E68" s="108">
        <v>3000</v>
      </c>
      <c r="F68" s="108">
        <v>3193.59</v>
      </c>
      <c r="G68" s="61">
        <f>(F68/C68)*100</f>
        <v>98.040774725932579</v>
      </c>
      <c r="H68" s="89">
        <f t="shared" si="3"/>
        <v>98.040774725932579</v>
      </c>
    </row>
    <row r="69" spans="1:8">
      <c r="A69" s="33">
        <v>3237</v>
      </c>
      <c r="B69" s="10" t="s">
        <v>14</v>
      </c>
      <c r="C69" s="108">
        <v>762.89</v>
      </c>
      <c r="D69" s="108">
        <v>0</v>
      </c>
      <c r="E69" s="108">
        <v>2240</v>
      </c>
      <c r="F69" s="108">
        <v>2056.38</v>
      </c>
      <c r="G69" s="61">
        <f>(F69/C69)*100</f>
        <v>269.5513114603678</v>
      </c>
      <c r="H69" s="89">
        <f t="shared" si="3"/>
        <v>269.5513114603678</v>
      </c>
    </row>
    <row r="70" spans="1:8">
      <c r="A70" s="33">
        <v>3238</v>
      </c>
      <c r="B70" s="10" t="s">
        <v>15</v>
      </c>
      <c r="C70" s="108">
        <v>2930.57</v>
      </c>
      <c r="D70" s="108">
        <v>0</v>
      </c>
      <c r="E70" s="108">
        <v>3200</v>
      </c>
      <c r="F70" s="108">
        <v>3383.73</v>
      </c>
      <c r="G70" s="61">
        <f>(F70/C70)*100</f>
        <v>115.46320340411592</v>
      </c>
      <c r="H70" s="89">
        <f t="shared" si="3"/>
        <v>115.46320340411592</v>
      </c>
    </row>
    <row r="71" spans="1:8">
      <c r="A71" s="33">
        <v>3239</v>
      </c>
      <c r="B71" s="10" t="s">
        <v>16</v>
      </c>
      <c r="C71" s="108">
        <v>3779.47</v>
      </c>
      <c r="D71" s="108">
        <v>0</v>
      </c>
      <c r="E71" s="108">
        <v>6150.74</v>
      </c>
      <c r="F71" s="108">
        <v>6229.86</v>
      </c>
      <c r="G71" s="61">
        <f>(F71/C71)*100</f>
        <v>164.83422278785122</v>
      </c>
      <c r="H71" s="89">
        <f t="shared" si="3"/>
        <v>164.83422278785122</v>
      </c>
    </row>
    <row r="72" spans="1:8" ht="25.5">
      <c r="A72" s="33">
        <v>324</v>
      </c>
      <c r="B72" s="10" t="s">
        <v>142</v>
      </c>
      <c r="C72" s="104">
        <f>SUM(C73)</f>
        <v>0</v>
      </c>
      <c r="D72" s="104">
        <f>SUM(D73)</f>
        <v>0</v>
      </c>
      <c r="E72" s="104">
        <f>SUM(E73)</f>
        <v>0</v>
      </c>
      <c r="F72" s="104">
        <f>SUM(F73)</f>
        <v>0</v>
      </c>
      <c r="G72" s="61" t="e">
        <f>(F72/D72)*100</f>
        <v>#DIV/0!</v>
      </c>
      <c r="H72" s="89" t="e">
        <f>F72/C72*100</f>
        <v>#DIV/0!</v>
      </c>
    </row>
    <row r="73" spans="1:8" ht="25.5">
      <c r="A73" s="33">
        <v>3241</v>
      </c>
      <c r="B73" s="10" t="s">
        <v>142</v>
      </c>
      <c r="C73" s="108">
        <v>0</v>
      </c>
      <c r="D73" s="108">
        <v>0</v>
      </c>
      <c r="E73" s="108">
        <v>0</v>
      </c>
      <c r="F73" s="108">
        <v>0</v>
      </c>
      <c r="G73" s="61" t="e">
        <f>(F73/D73)*100</f>
        <v>#DIV/0!</v>
      </c>
      <c r="H73" s="89" t="e">
        <f t="shared" si="3"/>
        <v>#DIV/0!</v>
      </c>
    </row>
    <row r="74" spans="1:8">
      <c r="A74" s="33">
        <v>329</v>
      </c>
      <c r="B74" s="10" t="s">
        <v>20</v>
      </c>
      <c r="C74" s="104">
        <f>SUM(C75:C80)</f>
        <v>15750.54</v>
      </c>
      <c r="D74" s="104">
        <f>SUM(D75:D80)</f>
        <v>0</v>
      </c>
      <c r="E74" s="104">
        <f>SUM(E75:E80)</f>
        <v>8478.61</v>
      </c>
      <c r="F74" s="104">
        <f>SUM(F75:F80)</f>
        <v>4666.9799999999996</v>
      </c>
      <c r="G74" s="61" t="e">
        <f>(F74/D74)*100</f>
        <v>#DIV/0!</v>
      </c>
      <c r="H74" s="89">
        <f t="shared" si="3"/>
        <v>29.630603141225631</v>
      </c>
    </row>
    <row r="75" spans="1:8">
      <c r="A75" s="33">
        <v>3292</v>
      </c>
      <c r="B75" s="10" t="s">
        <v>17</v>
      </c>
      <c r="C75" s="108">
        <v>972.07</v>
      </c>
      <c r="D75" s="108">
        <v>0</v>
      </c>
      <c r="E75" s="108">
        <v>1138.6099999999999</v>
      </c>
      <c r="F75" s="108">
        <v>1630.83</v>
      </c>
      <c r="G75" s="61">
        <f>(F75/C75)*100</f>
        <v>167.76878208359477</v>
      </c>
      <c r="H75" s="89">
        <f t="shared" si="3"/>
        <v>167.76878208359477</v>
      </c>
    </row>
    <row r="76" spans="1:8">
      <c r="A76" s="33">
        <v>3293</v>
      </c>
      <c r="B76" s="10" t="s">
        <v>18</v>
      </c>
      <c r="C76" s="108">
        <v>299.35000000000002</v>
      </c>
      <c r="D76" s="108">
        <v>0</v>
      </c>
      <c r="E76" s="108">
        <v>1000</v>
      </c>
      <c r="F76" s="108">
        <v>1000</v>
      </c>
      <c r="G76" s="61">
        <f>(F76/C76)*100</f>
        <v>334.05712376816433</v>
      </c>
      <c r="H76" s="89">
        <f t="shared" si="3"/>
        <v>334.05712376816433</v>
      </c>
    </row>
    <row r="77" spans="1:8">
      <c r="A77" s="33">
        <v>3294</v>
      </c>
      <c r="B77" s="10" t="s">
        <v>143</v>
      </c>
      <c r="C77" s="108">
        <v>163.09</v>
      </c>
      <c r="D77" s="108">
        <v>0</v>
      </c>
      <c r="E77" s="108">
        <v>160</v>
      </c>
      <c r="F77" s="108">
        <v>163.09</v>
      </c>
      <c r="G77" s="61">
        <f>(F77/C77)*100</f>
        <v>100</v>
      </c>
      <c r="H77" s="89">
        <f t="shared" si="3"/>
        <v>100</v>
      </c>
    </row>
    <row r="78" spans="1:8">
      <c r="A78" s="33">
        <v>3295</v>
      </c>
      <c r="B78" s="10" t="s">
        <v>19</v>
      </c>
      <c r="C78" s="108">
        <v>3117.5</v>
      </c>
      <c r="D78" s="108">
        <v>0</v>
      </c>
      <c r="E78" s="108">
        <v>1680</v>
      </c>
      <c r="F78" s="108">
        <v>0</v>
      </c>
      <c r="G78" s="61" t="e">
        <f>(F78/D78)*100</f>
        <v>#DIV/0!</v>
      </c>
      <c r="H78" s="89">
        <f t="shared" si="3"/>
        <v>0</v>
      </c>
    </row>
    <row r="79" spans="1:8">
      <c r="A79" s="33">
        <v>3296</v>
      </c>
      <c r="B79" s="14" t="s">
        <v>144</v>
      </c>
      <c r="C79" s="108">
        <v>0</v>
      </c>
      <c r="D79" s="108">
        <v>0</v>
      </c>
      <c r="E79" s="108">
        <v>0</v>
      </c>
      <c r="F79" s="108">
        <v>0</v>
      </c>
      <c r="G79" s="61" t="e">
        <f>(F79/D79)*100</f>
        <v>#DIV/0!</v>
      </c>
      <c r="H79" s="89" t="e">
        <f t="shared" si="3"/>
        <v>#DIV/0!</v>
      </c>
    </row>
    <row r="80" spans="1:8">
      <c r="A80" s="33">
        <v>3299</v>
      </c>
      <c r="B80" s="10" t="s">
        <v>20</v>
      </c>
      <c r="C80" s="108">
        <v>11198.53</v>
      </c>
      <c r="D80" s="108">
        <v>0</v>
      </c>
      <c r="E80" s="108">
        <v>4500</v>
      </c>
      <c r="F80" s="108">
        <v>1873.06</v>
      </c>
      <c r="G80" s="61">
        <f>(F80/C80)*100</f>
        <v>16.72594528031804</v>
      </c>
      <c r="H80" s="89">
        <f t="shared" si="3"/>
        <v>16.72594528031804</v>
      </c>
    </row>
    <row r="81" spans="1:10" s="13" customFormat="1">
      <c r="A81" s="32">
        <v>34</v>
      </c>
      <c r="B81" s="9" t="s">
        <v>145</v>
      </c>
      <c r="C81" s="107">
        <f>C82</f>
        <v>0</v>
      </c>
      <c r="D81" s="107">
        <f>D82</f>
        <v>0</v>
      </c>
      <c r="E81" s="107">
        <f>E82</f>
        <v>0</v>
      </c>
      <c r="F81" s="107">
        <f>F82</f>
        <v>0</v>
      </c>
      <c r="G81" s="61" t="e">
        <f>(F81/D81)*100</f>
        <v>#DIV/0!</v>
      </c>
      <c r="H81" s="89" t="e">
        <f t="shared" si="3"/>
        <v>#DIV/0!</v>
      </c>
      <c r="J81"/>
    </row>
    <row r="82" spans="1:10">
      <c r="A82" s="33">
        <v>343</v>
      </c>
      <c r="B82" s="10" t="s">
        <v>146</v>
      </c>
      <c r="C82" s="104">
        <f>SUM(C83:C85)</f>
        <v>0</v>
      </c>
      <c r="D82" s="104">
        <f>SUM(D83:D85)</f>
        <v>0</v>
      </c>
      <c r="E82" s="104">
        <f>SUM(E83:E85)</f>
        <v>0</v>
      </c>
      <c r="F82" s="104">
        <f>SUM(F83:F85)</f>
        <v>0</v>
      </c>
      <c r="G82" s="61" t="e">
        <f>(F82/D82)*100</f>
        <v>#DIV/0!</v>
      </c>
      <c r="H82" s="89" t="e">
        <f t="shared" si="3"/>
        <v>#DIV/0!</v>
      </c>
    </row>
    <row r="83" spans="1:10" ht="25.5">
      <c r="A83" s="33">
        <v>3431</v>
      </c>
      <c r="B83" s="10" t="s">
        <v>147</v>
      </c>
      <c r="C83" s="108">
        <v>0</v>
      </c>
      <c r="D83" s="108">
        <v>0</v>
      </c>
      <c r="E83" s="108">
        <v>0</v>
      </c>
      <c r="F83" s="108">
        <v>0</v>
      </c>
      <c r="G83" s="61" t="e">
        <f>(F83/D83)*100</f>
        <v>#DIV/0!</v>
      </c>
      <c r="H83" s="89" t="e">
        <f>F83/C83*100</f>
        <v>#DIV/0!</v>
      </c>
    </row>
    <row r="84" spans="1:10">
      <c r="A84" s="33">
        <v>3433</v>
      </c>
      <c r="B84" s="10" t="s">
        <v>148</v>
      </c>
      <c r="C84" s="108">
        <v>0</v>
      </c>
      <c r="D84" s="108">
        <v>0</v>
      </c>
      <c r="E84" s="108">
        <v>0</v>
      </c>
      <c r="F84" s="108">
        <v>0</v>
      </c>
      <c r="G84" s="61" t="e">
        <f>(F84/D84)*100</f>
        <v>#DIV/0!</v>
      </c>
      <c r="H84" s="89" t="e">
        <f t="shared" si="3"/>
        <v>#DIV/0!</v>
      </c>
    </row>
    <row r="85" spans="1:10">
      <c r="A85" s="33">
        <v>3434</v>
      </c>
      <c r="B85" s="10" t="s">
        <v>149</v>
      </c>
      <c r="C85" s="108">
        <v>0</v>
      </c>
      <c r="D85" s="108">
        <v>0</v>
      </c>
      <c r="E85" s="108">
        <v>0</v>
      </c>
      <c r="F85" s="108">
        <v>0</v>
      </c>
      <c r="G85" s="61" t="e">
        <f>(F85/D85)*100</f>
        <v>#DIV/0!</v>
      </c>
      <c r="H85" s="89" t="e">
        <f t="shared" si="3"/>
        <v>#DIV/0!</v>
      </c>
    </row>
    <row r="86" spans="1:10" s="13" customFormat="1" ht="25.5">
      <c r="A86" s="32">
        <v>37</v>
      </c>
      <c r="B86" s="9" t="s">
        <v>150</v>
      </c>
      <c r="C86" s="107">
        <f>C87</f>
        <v>16260.34</v>
      </c>
      <c r="D86" s="107">
        <f>D87</f>
        <v>0</v>
      </c>
      <c r="E86" s="107">
        <f>E87</f>
        <v>20724</v>
      </c>
      <c r="F86" s="107">
        <f>F87</f>
        <v>17604.28</v>
      </c>
      <c r="G86" s="61">
        <f t="shared" ref="G86:G92" si="4">(F86/C86)*100</f>
        <v>108.26514082731356</v>
      </c>
      <c r="H86" s="89">
        <f t="shared" si="3"/>
        <v>108.26514082731356</v>
      </c>
    </row>
    <row r="87" spans="1:10" ht="16.5" customHeight="1">
      <c r="A87" s="33">
        <v>372</v>
      </c>
      <c r="B87" s="10" t="s">
        <v>325</v>
      </c>
      <c r="C87" s="104">
        <f>SUM(C88)</f>
        <v>16260.34</v>
      </c>
      <c r="D87" s="104">
        <f>SUM(D88)</f>
        <v>0</v>
      </c>
      <c r="E87" s="104">
        <f>SUM(E88)</f>
        <v>20724</v>
      </c>
      <c r="F87" s="104">
        <f>SUM(F88)</f>
        <v>17604.28</v>
      </c>
      <c r="G87" s="61">
        <f t="shared" si="4"/>
        <v>108.26514082731356</v>
      </c>
      <c r="H87" s="89">
        <f t="shared" si="3"/>
        <v>108.26514082731356</v>
      </c>
    </row>
    <row r="88" spans="1:10" ht="16.5" customHeight="1">
      <c r="A88" s="33">
        <v>3722</v>
      </c>
      <c r="B88" s="10" t="s">
        <v>324</v>
      </c>
      <c r="C88" s="108">
        <v>16260.34</v>
      </c>
      <c r="D88" s="108">
        <v>0</v>
      </c>
      <c r="E88" s="108">
        <v>20724</v>
      </c>
      <c r="F88" s="108">
        <v>17604.28</v>
      </c>
      <c r="G88" s="61">
        <f t="shared" si="4"/>
        <v>108.26514082731356</v>
      </c>
      <c r="H88" s="89">
        <f t="shared" si="3"/>
        <v>108.26514082731356</v>
      </c>
    </row>
    <row r="89" spans="1:10" s="24" customFormat="1" ht="28.5" customHeight="1">
      <c r="A89" s="185" t="s">
        <v>152</v>
      </c>
      <c r="B89" s="186"/>
      <c r="C89" s="106">
        <f>C90</f>
        <v>5175.68</v>
      </c>
      <c r="D89" s="106">
        <f>D90</f>
        <v>0</v>
      </c>
      <c r="E89" s="106">
        <f>E90</f>
        <v>26814.6</v>
      </c>
      <c r="F89" s="106">
        <f>F90</f>
        <v>9772.91</v>
      </c>
      <c r="G89" s="62">
        <f t="shared" si="4"/>
        <v>188.82369080004946</v>
      </c>
      <c r="H89" s="90">
        <f t="shared" ref="H89:H100" si="5">F89/C89*100</f>
        <v>188.82369080004946</v>
      </c>
      <c r="I89" s="79"/>
    </row>
    <row r="90" spans="1:10" s="13" customFormat="1" ht="25.5">
      <c r="A90" s="32">
        <v>42</v>
      </c>
      <c r="B90" s="11" t="s">
        <v>154</v>
      </c>
      <c r="C90" s="107">
        <f>C91+C97+C99</f>
        <v>5175.68</v>
      </c>
      <c r="D90" s="107">
        <f>D91+D97+D99</f>
        <v>0</v>
      </c>
      <c r="E90" s="107">
        <f>E91+E97+E99</f>
        <v>26814.6</v>
      </c>
      <c r="F90" s="107">
        <f>F91+F97+F99</f>
        <v>9772.91</v>
      </c>
      <c r="G90" s="61">
        <f t="shared" si="4"/>
        <v>188.82369080004946</v>
      </c>
      <c r="H90" s="89">
        <f t="shared" si="5"/>
        <v>188.82369080004946</v>
      </c>
    </row>
    <row r="91" spans="1:10">
      <c r="A91" s="33">
        <v>422</v>
      </c>
      <c r="B91" s="15" t="s">
        <v>155</v>
      </c>
      <c r="C91" s="104">
        <f>SUM(C92:C96)</f>
        <v>3842.13</v>
      </c>
      <c r="D91" s="104">
        <f>SUM(D92:D96)</f>
        <v>0</v>
      </c>
      <c r="E91" s="104">
        <f>SUM(E92:E96)</f>
        <v>6117</v>
      </c>
      <c r="F91" s="104">
        <f>SUM(F92:F96)</f>
        <v>6117</v>
      </c>
      <c r="G91" s="61">
        <f t="shared" si="4"/>
        <v>159.20856399965643</v>
      </c>
      <c r="H91" s="89">
        <f t="shared" si="5"/>
        <v>159.20856399965643</v>
      </c>
    </row>
    <row r="92" spans="1:10">
      <c r="A92" s="33">
        <v>4221</v>
      </c>
      <c r="B92" s="15" t="s">
        <v>23</v>
      </c>
      <c r="C92" s="108">
        <v>3842.13</v>
      </c>
      <c r="D92" s="108">
        <v>0</v>
      </c>
      <c r="E92" s="108">
        <v>6117</v>
      </c>
      <c r="F92" s="108">
        <v>6117</v>
      </c>
      <c r="G92" s="61">
        <f t="shared" si="4"/>
        <v>159.20856399965643</v>
      </c>
      <c r="H92" s="89">
        <f t="shared" si="5"/>
        <v>159.20856399965643</v>
      </c>
    </row>
    <row r="93" spans="1:10">
      <c r="A93" s="33">
        <v>4222</v>
      </c>
      <c r="B93" s="15" t="s">
        <v>156</v>
      </c>
      <c r="C93" s="108">
        <v>0</v>
      </c>
      <c r="D93" s="108">
        <v>0</v>
      </c>
      <c r="E93" s="108">
        <v>0</v>
      </c>
      <c r="F93" s="108">
        <v>0</v>
      </c>
      <c r="G93" s="61" t="e">
        <f t="shared" ref="G93:G100" si="6">(F93/D93)*100</f>
        <v>#DIV/0!</v>
      </c>
      <c r="H93" s="89" t="e">
        <f t="shared" si="5"/>
        <v>#DIV/0!</v>
      </c>
    </row>
    <row r="94" spans="1:10">
      <c r="A94" s="33">
        <v>4223</v>
      </c>
      <c r="B94" s="15" t="s">
        <v>31</v>
      </c>
      <c r="C94" s="108">
        <v>0</v>
      </c>
      <c r="D94" s="108">
        <v>0</v>
      </c>
      <c r="E94" s="108">
        <v>0</v>
      </c>
      <c r="F94" s="108">
        <v>0</v>
      </c>
      <c r="G94" s="61" t="e">
        <f t="shared" si="6"/>
        <v>#DIV/0!</v>
      </c>
      <c r="H94" s="89" t="e">
        <f t="shared" si="5"/>
        <v>#DIV/0!</v>
      </c>
    </row>
    <row r="95" spans="1:10">
      <c r="A95" s="33">
        <v>4226</v>
      </c>
      <c r="B95" s="15" t="s">
        <v>24</v>
      </c>
      <c r="C95" s="108">
        <v>0</v>
      </c>
      <c r="D95" s="108">
        <v>0</v>
      </c>
      <c r="E95" s="108">
        <v>0</v>
      </c>
      <c r="F95" s="108">
        <v>0</v>
      </c>
      <c r="G95" s="61" t="e">
        <f t="shared" si="6"/>
        <v>#DIV/0!</v>
      </c>
      <c r="H95" s="89" t="e">
        <f t="shared" si="5"/>
        <v>#DIV/0!</v>
      </c>
    </row>
    <row r="96" spans="1:10">
      <c r="A96" s="33">
        <v>4227</v>
      </c>
      <c r="B96" s="15" t="s">
        <v>323</v>
      </c>
      <c r="C96" s="108">
        <v>0</v>
      </c>
      <c r="D96" s="108">
        <v>0</v>
      </c>
      <c r="E96" s="108">
        <v>0</v>
      </c>
      <c r="F96" s="108">
        <v>0</v>
      </c>
      <c r="G96" s="61" t="e">
        <f t="shared" si="6"/>
        <v>#DIV/0!</v>
      </c>
      <c r="H96" s="89" t="e">
        <f t="shared" si="5"/>
        <v>#DIV/0!</v>
      </c>
    </row>
    <row r="97" spans="1:9" ht="15" customHeight="1">
      <c r="A97" s="33">
        <v>424</v>
      </c>
      <c r="B97" s="15" t="s">
        <v>322</v>
      </c>
      <c r="C97" s="104">
        <f>SUM(C98)</f>
        <v>1333.55</v>
      </c>
      <c r="D97" s="104">
        <f>SUM(D98)</f>
        <v>0</v>
      </c>
      <c r="E97" s="104">
        <f>SUM(E98)</f>
        <v>20697.599999999999</v>
      </c>
      <c r="F97" s="104">
        <f>SUM(F98)</f>
        <v>3655.91</v>
      </c>
      <c r="G97" s="61">
        <f>(F97/C97)*100</f>
        <v>274.14870083611413</v>
      </c>
      <c r="H97" s="89">
        <f t="shared" si="5"/>
        <v>274.14870083611413</v>
      </c>
    </row>
    <row r="98" spans="1:9">
      <c r="A98" s="33">
        <v>4241</v>
      </c>
      <c r="B98" s="12" t="s">
        <v>158</v>
      </c>
      <c r="C98" s="108">
        <v>1333.55</v>
      </c>
      <c r="D98" s="108">
        <v>0</v>
      </c>
      <c r="E98" s="108">
        <v>20697.599999999999</v>
      </c>
      <c r="F98" s="108">
        <v>3655.91</v>
      </c>
      <c r="G98" s="61">
        <f>(F98/C98)*100</f>
        <v>274.14870083611413</v>
      </c>
      <c r="H98" s="89">
        <f t="shared" si="5"/>
        <v>274.14870083611413</v>
      </c>
    </row>
    <row r="99" spans="1:9">
      <c r="A99" s="33">
        <v>426</v>
      </c>
      <c r="B99" s="15" t="s">
        <v>159</v>
      </c>
      <c r="C99" s="104">
        <f>SUM(C100)</f>
        <v>0</v>
      </c>
      <c r="D99" s="104">
        <f>SUM(D100)</f>
        <v>0</v>
      </c>
      <c r="E99" s="104">
        <f>SUM(E100)</f>
        <v>0</v>
      </c>
      <c r="F99" s="104">
        <f>SUM(F100)</f>
        <v>0</v>
      </c>
      <c r="G99" s="61" t="e">
        <f t="shared" si="6"/>
        <v>#DIV/0!</v>
      </c>
      <c r="H99" s="89" t="e">
        <f t="shared" si="5"/>
        <v>#DIV/0!</v>
      </c>
    </row>
    <row r="100" spans="1:9">
      <c r="A100" s="33">
        <v>4262</v>
      </c>
      <c r="B100" s="15" t="s">
        <v>160</v>
      </c>
      <c r="C100" s="108">
        <v>0</v>
      </c>
      <c r="D100" s="108">
        <v>0</v>
      </c>
      <c r="E100" s="108">
        <v>0</v>
      </c>
      <c r="F100" s="108">
        <v>0</v>
      </c>
      <c r="G100" s="61" t="e">
        <f t="shared" si="6"/>
        <v>#DIV/0!</v>
      </c>
      <c r="H100" s="89" t="e">
        <f t="shared" si="5"/>
        <v>#DIV/0!</v>
      </c>
    </row>
    <row r="101" spans="1:9" ht="6" customHeight="1">
      <c r="A101" s="33"/>
      <c r="B101" s="18"/>
      <c r="C101" s="104"/>
      <c r="D101" s="104"/>
      <c r="E101" s="104"/>
      <c r="F101" s="104"/>
      <c r="G101" s="61"/>
      <c r="H101" s="89"/>
    </row>
    <row r="102" spans="1:9">
      <c r="A102" s="187" t="s">
        <v>153</v>
      </c>
      <c r="B102" s="187"/>
      <c r="C102" s="109">
        <f>C41+C89</f>
        <v>1363651.9900000002</v>
      </c>
      <c r="D102" s="109">
        <f>D41+D89</f>
        <v>0</v>
      </c>
      <c r="E102" s="109">
        <f>E41+E89</f>
        <v>1520784.8200000003</v>
      </c>
      <c r="F102" s="109">
        <f>F41+F89</f>
        <v>1563844.48</v>
      </c>
      <c r="G102" s="63">
        <f>(F102/C102)*100</f>
        <v>114.68061436994638</v>
      </c>
      <c r="H102" s="91">
        <f>F102/C102*100</f>
        <v>114.68061436994638</v>
      </c>
      <c r="I102" s="127"/>
    </row>
    <row r="103" spans="1:9">
      <c r="I103" s="128"/>
    </row>
  </sheetData>
  <mergeCells count="8">
    <mergeCell ref="A1:G1"/>
    <mergeCell ref="A3:G3"/>
    <mergeCell ref="A89:B89"/>
    <mergeCell ref="A41:B41"/>
    <mergeCell ref="A102:B102"/>
    <mergeCell ref="A5:B5"/>
    <mergeCell ref="A7:B7"/>
    <mergeCell ref="A2:B2"/>
  </mergeCells>
  <pageMargins left="0.23622047244094491" right="0.23622047244094491" top="0.74803149606299213" bottom="0.74803149606299213" header="0.31496062992125984" footer="0"/>
  <pageSetup paperSize="9" scale="81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opLeftCell="A2" zoomScale="130" zoomScaleNormal="130" workbookViewId="0">
      <selection activeCell="G64" sqref="G64"/>
    </sheetView>
  </sheetViews>
  <sheetFormatPr defaultRowHeight="12.75"/>
  <cols>
    <col min="1" max="1" width="7.42578125" style="26" customWidth="1"/>
    <col min="2" max="2" width="32.7109375" style="16" customWidth="1"/>
    <col min="3" max="3" width="18.140625" style="16" customWidth="1"/>
    <col min="4" max="4" width="18.140625" style="16" hidden="1" customWidth="1"/>
    <col min="5" max="5" width="18.42578125" customWidth="1"/>
    <col min="6" max="6" width="18.140625" customWidth="1"/>
    <col min="7" max="7" width="15.7109375" style="64" customWidth="1"/>
    <col min="8" max="8" width="11.42578125" style="86" customWidth="1"/>
    <col min="9" max="9" width="5.85546875" customWidth="1"/>
    <col min="10" max="10" width="19.85546875" style="45" customWidth="1"/>
    <col min="11" max="11" width="13.42578125" bestFit="1" customWidth="1"/>
  </cols>
  <sheetData>
    <row r="1" spans="1:11" hidden="1">
      <c r="A1" s="180" t="s">
        <v>299</v>
      </c>
      <c r="B1" s="181"/>
      <c r="I1" s="128"/>
    </row>
    <row r="2" spans="1:11" s="23" customFormat="1" ht="15">
      <c r="A2" s="191" t="s">
        <v>161</v>
      </c>
      <c r="B2" s="191"/>
      <c r="C2" s="191"/>
      <c r="D2" s="191"/>
      <c r="E2" s="191"/>
      <c r="F2" s="191"/>
      <c r="G2" s="191"/>
      <c r="H2" s="92"/>
      <c r="J2" s="168"/>
    </row>
    <row r="4" spans="1:11" s="26" customFormat="1" ht="25.5">
      <c r="A4" s="40" t="s">
        <v>162</v>
      </c>
      <c r="B4" s="21" t="s">
        <v>163</v>
      </c>
      <c r="C4" s="21" t="s">
        <v>320</v>
      </c>
      <c r="D4" s="21" t="s">
        <v>307</v>
      </c>
      <c r="E4" s="20" t="s">
        <v>305</v>
      </c>
      <c r="F4" s="21" t="s">
        <v>315</v>
      </c>
      <c r="G4" s="58" t="s">
        <v>308</v>
      </c>
      <c r="H4" s="58" t="s">
        <v>309</v>
      </c>
      <c r="I4" s="133"/>
      <c r="J4" s="169"/>
    </row>
    <row r="5" spans="1:11" s="27" customFormat="1">
      <c r="A5" s="31"/>
      <c r="B5" s="132">
        <v>1</v>
      </c>
      <c r="C5" s="132">
        <v>2</v>
      </c>
      <c r="D5" s="132">
        <v>3</v>
      </c>
      <c r="E5" s="132">
        <v>4</v>
      </c>
      <c r="F5" s="132">
        <v>5</v>
      </c>
      <c r="G5" s="132" t="s">
        <v>298</v>
      </c>
      <c r="H5" s="132" t="s">
        <v>294</v>
      </c>
      <c r="I5" s="134"/>
      <c r="J5" s="170"/>
    </row>
    <row r="6" spans="1:11">
      <c r="A6" s="33" t="s">
        <v>242</v>
      </c>
      <c r="B6" s="84" t="s">
        <v>260</v>
      </c>
      <c r="C6" s="84"/>
      <c r="D6" s="122"/>
      <c r="E6" s="122"/>
      <c r="F6" s="122"/>
      <c r="G6" s="61"/>
      <c r="H6" s="61"/>
      <c r="I6" s="99"/>
      <c r="J6" s="171"/>
    </row>
    <row r="7" spans="1:11">
      <c r="A7" s="33"/>
      <c r="B7" s="18" t="s">
        <v>164</v>
      </c>
      <c r="C7" s="123">
        <v>9215.49</v>
      </c>
      <c r="D7" s="123">
        <f>D8</f>
        <v>0</v>
      </c>
      <c r="E7" s="123">
        <v>132383.82</v>
      </c>
      <c r="F7" s="123">
        <v>138841.99</v>
      </c>
      <c r="G7" s="66">
        <f>F7/E7*100</f>
        <v>104.87836806642986</v>
      </c>
      <c r="H7" s="66">
        <f>F7/C7*100</f>
        <v>1506.6153834467834</v>
      </c>
      <c r="I7" s="99"/>
      <c r="J7" s="172"/>
      <c r="K7" s="159"/>
    </row>
    <row r="8" spans="1:11" ht="14.25" customHeight="1">
      <c r="A8" s="33"/>
      <c r="B8" s="18" t="s">
        <v>165</v>
      </c>
      <c r="C8" s="123">
        <v>9215.49</v>
      </c>
      <c r="D8" s="123">
        <f>'POSEBNI DIO'!E12</f>
        <v>0</v>
      </c>
      <c r="E8" s="123">
        <f>'POSEBNI DIO'!F12</f>
        <v>19436.080000000002</v>
      </c>
      <c r="F8" s="123">
        <f>'POSEBNI DIO'!G12</f>
        <v>11495.619999999999</v>
      </c>
      <c r="G8" s="66">
        <f>F8/E8*100</f>
        <v>59.145774250774842</v>
      </c>
      <c r="H8" s="66">
        <f>F8/C8*100</f>
        <v>124.74236312990411</v>
      </c>
      <c r="I8" s="93"/>
      <c r="J8" s="172"/>
      <c r="K8" s="159"/>
    </row>
    <row r="9" spans="1:11" s="36" customFormat="1">
      <c r="A9" s="34"/>
      <c r="B9" s="35" t="s">
        <v>273</v>
      </c>
      <c r="C9" s="124">
        <f>C7-C8</f>
        <v>0</v>
      </c>
      <c r="D9" s="124">
        <f>D7-D8</f>
        <v>0</v>
      </c>
      <c r="E9" s="124">
        <f>E7-E8</f>
        <v>112947.74</v>
      </c>
      <c r="F9" s="124">
        <f>F7-F8</f>
        <v>127346.37</v>
      </c>
      <c r="G9" s="65">
        <f>(F9/E9)*100</f>
        <v>112.7480461317774</v>
      </c>
      <c r="H9" s="65">
        <f>(G9/E9)*100</f>
        <v>9.9823197995619395E-2</v>
      </c>
      <c r="I9" s="99"/>
      <c r="J9" s="171"/>
      <c r="K9" s="160"/>
    </row>
    <row r="10" spans="1:11">
      <c r="A10" s="33" t="s">
        <v>243</v>
      </c>
      <c r="B10" s="84" t="s">
        <v>260</v>
      </c>
      <c r="C10" s="122"/>
      <c r="D10" s="122"/>
      <c r="E10" s="122"/>
      <c r="F10" s="122"/>
      <c r="G10" s="65"/>
      <c r="H10" s="65"/>
      <c r="I10" s="99"/>
      <c r="J10" s="175"/>
      <c r="K10" s="159"/>
    </row>
    <row r="11" spans="1:11">
      <c r="A11" s="33"/>
      <c r="B11" s="18" t="s">
        <v>164</v>
      </c>
      <c r="C11" s="123">
        <v>10573.34</v>
      </c>
      <c r="D11" s="123">
        <f>D12</f>
        <v>0</v>
      </c>
      <c r="E11" s="123">
        <f>E12</f>
        <v>0</v>
      </c>
      <c r="F11" s="123">
        <f>'POSEBNI DIO'!G13</f>
        <v>0</v>
      </c>
      <c r="G11" s="66" t="e">
        <f t="shared" ref="G11:H13" si="0">(F11/D11)*100</f>
        <v>#DIV/0!</v>
      </c>
      <c r="H11" s="66" t="e">
        <f t="shared" si="0"/>
        <v>#DIV/0!</v>
      </c>
      <c r="I11" s="99"/>
      <c r="J11" s="172"/>
      <c r="K11" s="159"/>
    </row>
    <row r="12" spans="1:11">
      <c r="A12" s="33"/>
      <c r="B12" s="18" t="s">
        <v>165</v>
      </c>
      <c r="C12" s="123">
        <v>10573.34</v>
      </c>
      <c r="D12" s="123">
        <f>'POSEBNI DIO'!E13</f>
        <v>0</v>
      </c>
      <c r="E12" s="123">
        <f>'POSEBNI DIO'!F13</f>
        <v>0</v>
      </c>
      <c r="F12" s="123">
        <f>'POSEBNI DIO'!G13</f>
        <v>0</v>
      </c>
      <c r="G12" s="66" t="e">
        <f t="shared" si="0"/>
        <v>#DIV/0!</v>
      </c>
      <c r="H12" s="66" t="e">
        <f t="shared" si="0"/>
        <v>#DIV/0!</v>
      </c>
      <c r="I12" s="99"/>
      <c r="J12" s="172"/>
      <c r="K12" s="159"/>
    </row>
    <row r="13" spans="1:11" s="39" customFormat="1">
      <c r="A13" s="38"/>
      <c r="B13" s="37" t="s">
        <v>273</v>
      </c>
      <c r="C13" s="125">
        <f>C11-C12</f>
        <v>0</v>
      </c>
      <c r="D13" s="125">
        <f>D11-D12</f>
        <v>0</v>
      </c>
      <c r="E13" s="125">
        <f>E11-E12</f>
        <v>0</v>
      </c>
      <c r="F13" s="125">
        <f>F11-F12</f>
        <v>0</v>
      </c>
      <c r="G13" s="65" t="e">
        <f t="shared" si="0"/>
        <v>#DIV/0!</v>
      </c>
      <c r="H13" s="65" t="e">
        <f t="shared" si="0"/>
        <v>#DIV/0!</v>
      </c>
      <c r="I13" s="99"/>
      <c r="J13" s="171"/>
    </row>
    <row r="14" spans="1:11" s="39" customFormat="1">
      <c r="A14" s="33" t="s">
        <v>295</v>
      </c>
      <c r="B14" s="84" t="s">
        <v>296</v>
      </c>
      <c r="C14" s="122"/>
      <c r="D14" s="122"/>
      <c r="E14" s="122"/>
      <c r="F14" s="122"/>
      <c r="G14" s="65"/>
      <c r="H14" s="65"/>
      <c r="I14" s="99"/>
      <c r="J14" s="171"/>
    </row>
    <row r="15" spans="1:11" s="39" customFormat="1">
      <c r="A15" s="33"/>
      <c r="B15" s="18" t="s">
        <v>164</v>
      </c>
      <c r="C15" s="123">
        <v>58.41</v>
      </c>
      <c r="D15" s="123">
        <v>0</v>
      </c>
      <c r="E15" s="123">
        <v>0</v>
      </c>
      <c r="F15" s="123">
        <v>0</v>
      </c>
      <c r="G15" s="66" t="e">
        <f t="shared" ref="G15:H17" si="1">(F15/D15)*100</f>
        <v>#DIV/0!</v>
      </c>
      <c r="H15" s="66" t="e">
        <f t="shared" si="1"/>
        <v>#DIV/0!</v>
      </c>
      <c r="I15" s="99"/>
      <c r="J15" s="171"/>
    </row>
    <row r="16" spans="1:11" s="39" customFormat="1">
      <c r="A16" s="33"/>
      <c r="B16" s="18" t="s">
        <v>165</v>
      </c>
      <c r="C16" s="123">
        <f>'POSEBNI DIO'!E17</f>
        <v>0</v>
      </c>
      <c r="D16" s="123">
        <v>0</v>
      </c>
      <c r="E16" s="123">
        <v>0</v>
      </c>
      <c r="F16" s="123">
        <v>0</v>
      </c>
      <c r="G16" s="66" t="e">
        <f t="shared" si="1"/>
        <v>#DIV/0!</v>
      </c>
      <c r="H16" s="66" t="e">
        <f t="shared" si="1"/>
        <v>#DIV/0!</v>
      </c>
      <c r="I16" s="99"/>
      <c r="J16" s="171"/>
    </row>
    <row r="17" spans="1:10" s="39" customFormat="1">
      <c r="A17" s="38"/>
      <c r="B17" s="37" t="s">
        <v>273</v>
      </c>
      <c r="C17" s="125">
        <f>C15-C16</f>
        <v>58.41</v>
      </c>
      <c r="D17" s="125">
        <f>D15-D16</f>
        <v>0</v>
      </c>
      <c r="E17" s="125">
        <f>E15-E16</f>
        <v>0</v>
      </c>
      <c r="F17" s="125">
        <f>F15-F16</f>
        <v>0</v>
      </c>
      <c r="G17" s="65" t="e">
        <f t="shared" si="1"/>
        <v>#DIV/0!</v>
      </c>
      <c r="H17" s="65" t="e">
        <f t="shared" si="1"/>
        <v>#DIV/0!</v>
      </c>
      <c r="I17" s="99"/>
      <c r="J17" s="171"/>
    </row>
    <row r="18" spans="1:10">
      <c r="A18" s="54" t="s">
        <v>244</v>
      </c>
      <c r="B18" s="57" t="s">
        <v>254</v>
      </c>
      <c r="C18" s="122"/>
      <c r="D18" s="122"/>
      <c r="E18" s="122"/>
      <c r="F18" s="122"/>
      <c r="G18" s="65"/>
      <c r="H18" s="65"/>
      <c r="I18" s="99"/>
      <c r="J18" s="172"/>
    </row>
    <row r="19" spans="1:10">
      <c r="A19" s="33"/>
      <c r="B19" s="18" t="s">
        <v>164</v>
      </c>
      <c r="C19" s="123">
        <v>14625.26</v>
      </c>
      <c r="D19" s="123">
        <f>D20</f>
        <v>0</v>
      </c>
      <c r="E19" s="123">
        <v>0</v>
      </c>
      <c r="F19" s="123">
        <v>0</v>
      </c>
      <c r="G19" s="66" t="e">
        <f>(F19/E19)*100</f>
        <v>#DIV/0!</v>
      </c>
      <c r="H19" s="66" t="e">
        <f>(G19/E19)*100</f>
        <v>#DIV/0!</v>
      </c>
      <c r="I19" s="100"/>
      <c r="J19" s="176"/>
    </row>
    <row r="20" spans="1:10">
      <c r="A20" s="33"/>
      <c r="B20" s="18" t="s">
        <v>165</v>
      </c>
      <c r="C20" s="123">
        <v>14625.26</v>
      </c>
      <c r="D20" s="123">
        <f>'POSEBNI DIO'!E14</f>
        <v>0</v>
      </c>
      <c r="E20" s="123">
        <f>'POSEBNI DIO'!F14</f>
        <v>11838</v>
      </c>
      <c r="F20" s="123">
        <f>'POSEBNI DIO'!G14</f>
        <v>13755.79</v>
      </c>
      <c r="G20" s="66">
        <f>(F20/E20)*100</f>
        <v>116.20028721067747</v>
      </c>
      <c r="H20" s="66">
        <f>(G20/E20)*100</f>
        <v>0.98158715332554036</v>
      </c>
      <c r="I20" s="86"/>
    </row>
    <row r="21" spans="1:10" s="39" customFormat="1">
      <c r="A21" s="38"/>
      <c r="B21" s="37" t="s">
        <v>273</v>
      </c>
      <c r="C21" s="125">
        <f>C19-C20</f>
        <v>0</v>
      </c>
      <c r="D21" s="125">
        <f>D19-D20</f>
        <v>0</v>
      </c>
      <c r="E21" s="125">
        <f>E19-E20</f>
        <v>-11838</v>
      </c>
      <c r="F21" s="125">
        <f>F19-F20</f>
        <v>-13755.79</v>
      </c>
      <c r="G21" s="65">
        <f>(F21/E21)*100</f>
        <v>116.20028721067747</v>
      </c>
      <c r="H21" s="65">
        <f>(G21/E21)*100</f>
        <v>-0.98158715332554036</v>
      </c>
      <c r="I21" s="94"/>
      <c r="J21" s="173"/>
    </row>
    <row r="22" spans="1:10" ht="17.25" customHeight="1">
      <c r="A22" s="54" t="s">
        <v>245</v>
      </c>
      <c r="B22" s="57" t="s">
        <v>255</v>
      </c>
      <c r="C22" s="122"/>
      <c r="D22" s="122"/>
      <c r="E22" s="122"/>
      <c r="F22" s="122"/>
      <c r="G22" s="65"/>
      <c r="H22" s="65"/>
      <c r="I22" s="86"/>
    </row>
    <row r="23" spans="1:10">
      <c r="A23" s="33"/>
      <c r="B23" s="18" t="s">
        <v>164</v>
      </c>
      <c r="C23" s="123">
        <v>2334.98</v>
      </c>
      <c r="D23" s="123">
        <f>D24</f>
        <v>0</v>
      </c>
      <c r="E23" s="123">
        <f>E24</f>
        <v>2500</v>
      </c>
      <c r="F23" s="123">
        <v>431.2</v>
      </c>
      <c r="G23" s="66">
        <f>(F23/E23)*100</f>
        <v>17.248000000000001</v>
      </c>
      <c r="H23" s="66">
        <f>(G23/E23)*100</f>
        <v>0.68991999999999998</v>
      </c>
      <c r="I23" s="86"/>
    </row>
    <row r="24" spans="1:10">
      <c r="A24" s="33"/>
      <c r="B24" s="18" t="s">
        <v>165</v>
      </c>
      <c r="C24" s="123">
        <v>4171.83</v>
      </c>
      <c r="D24" s="123">
        <f>'POSEBNI DIO'!E15</f>
        <v>0</v>
      </c>
      <c r="E24" s="123">
        <f>'POSEBNI DIO'!F15</f>
        <v>2500</v>
      </c>
      <c r="F24" s="123">
        <f>'POSEBNI DIO'!G15</f>
        <v>969.07</v>
      </c>
      <c r="G24" s="66">
        <f>(F24/E24)*100</f>
        <v>38.762800000000006</v>
      </c>
      <c r="H24" s="66">
        <f>(G24/E24)*100</f>
        <v>1.5505120000000003</v>
      </c>
      <c r="I24" s="86"/>
    </row>
    <row r="25" spans="1:10" s="39" customFormat="1">
      <c r="A25" s="38"/>
      <c r="B25" s="37" t="s">
        <v>273</v>
      </c>
      <c r="C25" s="125">
        <f>C23-C24</f>
        <v>-1836.85</v>
      </c>
      <c r="D25" s="125">
        <f>D23-D24</f>
        <v>0</v>
      </c>
      <c r="E25" s="125">
        <f>E23-E24</f>
        <v>0</v>
      </c>
      <c r="F25" s="125">
        <f>F23-F24</f>
        <v>-537.87000000000012</v>
      </c>
      <c r="G25" s="65" t="e">
        <f>(F25/E25)*100</f>
        <v>#DIV/0!</v>
      </c>
      <c r="H25" s="65" t="e">
        <f>(G25/E25)*100</f>
        <v>#DIV/0!</v>
      </c>
      <c r="I25" s="94"/>
      <c r="J25" s="173"/>
    </row>
    <row r="26" spans="1:10" s="39" customFormat="1">
      <c r="A26" s="54" t="s">
        <v>285</v>
      </c>
      <c r="B26" s="56" t="s">
        <v>288</v>
      </c>
      <c r="C26" s="122"/>
      <c r="D26" s="122"/>
      <c r="E26" s="122"/>
      <c r="F26" s="122"/>
      <c r="G26" s="65"/>
      <c r="H26" s="65"/>
      <c r="I26" s="94"/>
      <c r="J26" s="173"/>
    </row>
    <row r="27" spans="1:10" s="39" customFormat="1">
      <c r="A27" s="33"/>
      <c r="B27" s="18" t="s">
        <v>164</v>
      </c>
      <c r="C27" s="123">
        <v>14132.45</v>
      </c>
      <c r="D27" s="123">
        <f>D28</f>
        <v>0</v>
      </c>
      <c r="E27" s="123">
        <v>0</v>
      </c>
      <c r="F27" s="123">
        <v>0</v>
      </c>
      <c r="G27" s="66" t="e">
        <f t="shared" ref="G27:H29" si="2">(F27/D27)*100</f>
        <v>#DIV/0!</v>
      </c>
      <c r="H27" s="66" t="e">
        <f t="shared" si="2"/>
        <v>#DIV/0!</v>
      </c>
      <c r="I27" s="94"/>
      <c r="J27" s="173"/>
    </row>
    <row r="28" spans="1:10" s="39" customFormat="1">
      <c r="A28" s="33"/>
      <c r="B28" s="18" t="s">
        <v>165</v>
      </c>
      <c r="C28" s="123">
        <v>78900.639999999999</v>
      </c>
      <c r="D28" s="123">
        <f>'POSEBNI DIO'!E16</f>
        <v>0</v>
      </c>
      <c r="E28" s="123">
        <v>0</v>
      </c>
      <c r="F28" s="123">
        <f>'POSEBNI DIO'!G16</f>
        <v>79221.72</v>
      </c>
      <c r="G28" s="66" t="e">
        <f>(F28/E28)*100</f>
        <v>#DIV/0!</v>
      </c>
      <c r="H28" s="66" t="e">
        <f t="shared" si="2"/>
        <v>#DIV/0!</v>
      </c>
      <c r="I28" s="94"/>
      <c r="J28" s="173"/>
    </row>
    <row r="29" spans="1:10" s="39" customFormat="1">
      <c r="A29" s="38"/>
      <c r="B29" s="37" t="s">
        <v>273</v>
      </c>
      <c r="C29" s="125">
        <f>C27-C28</f>
        <v>-64768.19</v>
      </c>
      <c r="D29" s="125">
        <f>D27-D28</f>
        <v>0</v>
      </c>
      <c r="E29" s="125">
        <f>E27-E28</f>
        <v>0</v>
      </c>
      <c r="F29" s="125">
        <f>F27-F28</f>
        <v>-79221.72</v>
      </c>
      <c r="G29" s="65" t="e">
        <f t="shared" si="2"/>
        <v>#DIV/0!</v>
      </c>
      <c r="H29" s="65" t="e">
        <f t="shared" si="2"/>
        <v>#DIV/0!</v>
      </c>
      <c r="I29" s="94"/>
      <c r="J29" s="173"/>
    </row>
    <row r="30" spans="1:10" ht="25.5">
      <c r="A30" s="54" t="s">
        <v>246</v>
      </c>
      <c r="B30" s="56" t="s">
        <v>256</v>
      </c>
      <c r="C30" s="122"/>
      <c r="D30" s="122"/>
      <c r="E30" s="122"/>
      <c r="F30" s="122"/>
      <c r="G30" s="65"/>
      <c r="H30" s="65"/>
      <c r="I30" s="86"/>
      <c r="J30" s="163"/>
    </row>
    <row r="31" spans="1:10">
      <c r="A31" s="33"/>
      <c r="B31" s="18" t="s">
        <v>164</v>
      </c>
      <c r="C31" s="123">
        <v>1184011.8700000001</v>
      </c>
      <c r="D31" s="123">
        <f>D32</f>
        <v>0</v>
      </c>
      <c r="E31" s="123">
        <v>1385001</v>
      </c>
      <c r="F31" s="123">
        <v>1433471.28</v>
      </c>
      <c r="G31" s="66">
        <f>(F31/E31)*100</f>
        <v>103.49965667894824</v>
      </c>
      <c r="H31" s="66">
        <f t="shared" ref="G31:H33" si="3">(G31/E31)*100</f>
        <v>7.472894003610701E-3</v>
      </c>
      <c r="I31" s="86"/>
    </row>
    <row r="32" spans="1:10">
      <c r="A32" s="33"/>
      <c r="B32" s="18" t="s">
        <v>165</v>
      </c>
      <c r="C32" s="123">
        <v>1110177.58</v>
      </c>
      <c r="D32" s="123">
        <f>'POSEBNI DIO'!E17</f>
        <v>0</v>
      </c>
      <c r="E32" s="123">
        <v>1385001</v>
      </c>
      <c r="F32" s="123">
        <f>'POSEBNI DIO'!G17</f>
        <v>1350154.2999999998</v>
      </c>
      <c r="G32" s="66">
        <f>(F32/E32)*100</f>
        <v>97.483994596393771</v>
      </c>
      <c r="H32" s="66">
        <f t="shared" si="3"/>
        <v>7.0385504845407159E-3</v>
      </c>
      <c r="I32" s="86"/>
      <c r="J32" s="174"/>
    </row>
    <row r="33" spans="1:10" s="39" customFormat="1">
      <c r="A33" s="38"/>
      <c r="B33" s="37" t="s">
        <v>273</v>
      </c>
      <c r="C33" s="125">
        <f>C31-C32</f>
        <v>73834.290000000037</v>
      </c>
      <c r="D33" s="125">
        <f>D31-D32</f>
        <v>0</v>
      </c>
      <c r="E33" s="125">
        <f>E31-E32</f>
        <v>0</v>
      </c>
      <c r="F33" s="125">
        <f>F31-F32</f>
        <v>83316.980000000214</v>
      </c>
      <c r="G33" s="65" t="e">
        <f t="shared" si="3"/>
        <v>#DIV/0!</v>
      </c>
      <c r="H33" s="65" t="e">
        <f t="shared" si="3"/>
        <v>#DIV/0!</v>
      </c>
      <c r="I33" s="94"/>
      <c r="J33" s="173"/>
    </row>
    <row r="34" spans="1:10" ht="25.5">
      <c r="A34" s="54" t="s">
        <v>247</v>
      </c>
      <c r="B34" s="57" t="s">
        <v>261</v>
      </c>
      <c r="C34" s="122"/>
      <c r="D34" s="122"/>
      <c r="E34" s="122"/>
      <c r="F34" s="122"/>
      <c r="G34" s="65"/>
      <c r="H34" s="65"/>
      <c r="I34" s="86"/>
    </row>
    <row r="35" spans="1:10">
      <c r="A35" s="33"/>
      <c r="B35" s="18" t="s">
        <v>164</v>
      </c>
      <c r="C35" s="123">
        <v>20038.900000000001</v>
      </c>
      <c r="D35" s="123">
        <f>D36</f>
        <v>0</v>
      </c>
      <c r="E35" s="123">
        <v>0</v>
      </c>
      <c r="F35" s="123">
        <v>0</v>
      </c>
      <c r="G35" s="66" t="e">
        <f t="shared" ref="G35:H37" si="4">(F35/D35)*100</f>
        <v>#DIV/0!</v>
      </c>
      <c r="H35" s="66" t="e">
        <f t="shared" si="4"/>
        <v>#DIV/0!</v>
      </c>
      <c r="I35" s="86"/>
    </row>
    <row r="36" spans="1:10">
      <c r="A36" s="33"/>
      <c r="B36" s="18" t="s">
        <v>165</v>
      </c>
      <c r="C36" s="123">
        <v>20038.900000000001</v>
      </c>
      <c r="D36" s="123">
        <f>'POSEBNI DIO'!E18</f>
        <v>0</v>
      </c>
      <c r="E36" s="123">
        <f>'POSEBNI DIO'!F18</f>
        <v>24394</v>
      </c>
      <c r="F36" s="123">
        <f>'POSEBNI DIO'!G18</f>
        <v>30184.46</v>
      </c>
      <c r="G36" s="66">
        <f>(F36/E36)*100</f>
        <v>123.73723046650815</v>
      </c>
      <c r="H36" s="66">
        <f t="shared" si="4"/>
        <v>0.50724452925517816</v>
      </c>
      <c r="I36" s="86"/>
    </row>
    <row r="37" spans="1:10" s="39" customFormat="1">
      <c r="A37" s="38"/>
      <c r="B37" s="37" t="s">
        <v>273</v>
      </c>
      <c r="C37" s="125">
        <f>C35-C36</f>
        <v>0</v>
      </c>
      <c r="D37" s="125">
        <f>D35-D36</f>
        <v>0</v>
      </c>
      <c r="E37" s="125">
        <f>E35-E36</f>
        <v>-24394</v>
      </c>
      <c r="F37" s="125">
        <f>F35-F36</f>
        <v>-30184.46</v>
      </c>
      <c r="G37" s="65" t="e">
        <f t="shared" si="4"/>
        <v>#DIV/0!</v>
      </c>
      <c r="H37" s="65" t="e">
        <f t="shared" si="4"/>
        <v>#DIV/0!</v>
      </c>
      <c r="I37" s="94"/>
      <c r="J37" s="173"/>
    </row>
    <row r="38" spans="1:10" ht="25.5">
      <c r="A38" s="54" t="s">
        <v>248</v>
      </c>
      <c r="B38" s="56" t="s">
        <v>261</v>
      </c>
      <c r="C38" s="122"/>
      <c r="D38" s="122"/>
      <c r="E38" s="122"/>
      <c r="F38" s="122"/>
      <c r="G38" s="65"/>
      <c r="H38" s="65"/>
      <c r="I38" s="86"/>
    </row>
    <row r="39" spans="1:10">
      <c r="A39" s="33"/>
      <c r="B39" s="18" t="s">
        <v>164</v>
      </c>
      <c r="C39" s="123">
        <v>0</v>
      </c>
      <c r="D39" s="123">
        <f>D40</f>
        <v>0</v>
      </c>
      <c r="E39" s="123">
        <f>E40</f>
        <v>0</v>
      </c>
      <c r="F39" s="123">
        <v>0</v>
      </c>
      <c r="G39" s="66" t="e">
        <f t="shared" ref="G39:H41" si="5">(F39/D39)*100</f>
        <v>#DIV/0!</v>
      </c>
      <c r="H39" s="66" t="e">
        <f t="shared" si="5"/>
        <v>#DIV/0!</v>
      </c>
      <c r="I39" s="86"/>
    </row>
    <row r="40" spans="1:10">
      <c r="A40" s="33"/>
      <c r="B40" s="18" t="s">
        <v>165</v>
      </c>
      <c r="C40" s="123">
        <v>17756.09</v>
      </c>
      <c r="D40" s="123">
        <f>'POSEBNI DIO'!E19</f>
        <v>0</v>
      </c>
      <c r="E40" s="123">
        <f>'POSEBNI DIO'!F19</f>
        <v>0</v>
      </c>
      <c r="F40" s="123">
        <f>'POSEBNI DIO'!G19</f>
        <v>0</v>
      </c>
      <c r="G40" s="66" t="e">
        <f t="shared" si="5"/>
        <v>#DIV/0!</v>
      </c>
      <c r="H40" s="66" t="e">
        <f t="shared" si="5"/>
        <v>#DIV/0!</v>
      </c>
      <c r="I40" s="86"/>
    </row>
    <row r="41" spans="1:10" s="39" customFormat="1">
      <c r="A41" s="38"/>
      <c r="B41" s="37" t="s">
        <v>273</v>
      </c>
      <c r="C41" s="125">
        <f>C39-C40</f>
        <v>-17756.09</v>
      </c>
      <c r="D41" s="125">
        <f>D39-D40</f>
        <v>0</v>
      </c>
      <c r="E41" s="125">
        <f>E39-E40</f>
        <v>0</v>
      </c>
      <c r="F41" s="125">
        <f>F39-F40</f>
        <v>0</v>
      </c>
      <c r="G41" s="65" t="e">
        <f t="shared" si="5"/>
        <v>#DIV/0!</v>
      </c>
      <c r="H41" s="65" t="e">
        <f t="shared" si="5"/>
        <v>#DIV/0!</v>
      </c>
      <c r="I41" s="94"/>
      <c r="J41" s="173"/>
    </row>
    <row r="42" spans="1:10" ht="19.5" customHeight="1">
      <c r="A42" s="54" t="s">
        <v>249</v>
      </c>
      <c r="B42" s="57" t="s">
        <v>262</v>
      </c>
      <c r="C42" s="122"/>
      <c r="D42" s="122"/>
      <c r="E42" s="122"/>
      <c r="F42" s="122"/>
      <c r="G42" s="65"/>
      <c r="H42" s="65"/>
      <c r="I42" s="86"/>
    </row>
    <row r="43" spans="1:10">
      <c r="A43" s="33"/>
      <c r="B43" s="18" t="s">
        <v>164</v>
      </c>
      <c r="C43" s="123">
        <v>97364.14</v>
      </c>
      <c r="D43" s="123">
        <f>D44</f>
        <v>0</v>
      </c>
      <c r="E43" s="123">
        <v>0</v>
      </c>
      <c r="F43" s="123">
        <v>0</v>
      </c>
      <c r="G43" s="66" t="e">
        <f t="shared" ref="G43:H45" si="6">(F43/D43)*100</f>
        <v>#DIV/0!</v>
      </c>
      <c r="H43" s="66" t="e">
        <f t="shared" si="6"/>
        <v>#DIV/0!</v>
      </c>
      <c r="I43" s="86"/>
    </row>
    <row r="44" spans="1:10">
      <c r="A44" s="33"/>
      <c r="B44" s="18" t="s">
        <v>165</v>
      </c>
      <c r="C44" s="123">
        <v>97364.14</v>
      </c>
      <c r="D44" s="123">
        <f>'POSEBNI DIO'!E20</f>
        <v>0</v>
      </c>
      <c r="E44" s="123">
        <v>76715.740000000005</v>
      </c>
      <c r="F44" s="123">
        <f>'POSEBNI DIO'!G20</f>
        <v>76715.740000000005</v>
      </c>
      <c r="G44" s="66" t="e">
        <f t="shared" si="6"/>
        <v>#DIV/0!</v>
      </c>
      <c r="H44" s="66" t="e">
        <f t="shared" si="6"/>
        <v>#DIV/0!</v>
      </c>
      <c r="I44" s="86"/>
    </row>
    <row r="45" spans="1:10" s="39" customFormat="1">
      <c r="A45" s="38"/>
      <c r="B45" s="37" t="s">
        <v>273</v>
      </c>
      <c r="C45" s="125">
        <f>C43-C44</f>
        <v>0</v>
      </c>
      <c r="D45" s="125">
        <f>D43-D44</f>
        <v>0</v>
      </c>
      <c r="E45" s="125">
        <f>E43-E44</f>
        <v>-76715.740000000005</v>
      </c>
      <c r="F45" s="125">
        <f>F43-F44</f>
        <v>-76715.740000000005</v>
      </c>
      <c r="G45" s="65" t="e">
        <f t="shared" si="6"/>
        <v>#DIV/0!</v>
      </c>
      <c r="H45" s="65" t="e">
        <f t="shared" si="6"/>
        <v>#DIV/0!</v>
      </c>
      <c r="I45" s="94"/>
      <c r="J45" s="173"/>
    </row>
    <row r="46" spans="1:10" s="39" customFormat="1" ht="25.5">
      <c r="A46" s="55" t="s">
        <v>250</v>
      </c>
      <c r="B46" s="57" t="s">
        <v>257</v>
      </c>
      <c r="C46" s="122"/>
      <c r="D46" s="122"/>
      <c r="E46" s="122"/>
      <c r="F46" s="122"/>
      <c r="G46" s="65"/>
      <c r="H46" s="65"/>
      <c r="I46" s="94"/>
      <c r="J46" s="173"/>
    </row>
    <row r="47" spans="1:10" s="39" customFormat="1">
      <c r="A47" s="33"/>
      <c r="B47" s="18" t="s">
        <v>164</v>
      </c>
      <c r="C47" s="123">
        <v>623.79</v>
      </c>
      <c r="D47" s="123">
        <v>0</v>
      </c>
      <c r="E47" s="123">
        <v>0</v>
      </c>
      <c r="F47" s="123">
        <v>92.91</v>
      </c>
      <c r="G47" s="66" t="e">
        <f t="shared" ref="G47:H49" si="7">(F47/D47)*100</f>
        <v>#DIV/0!</v>
      </c>
      <c r="H47" s="66" t="e">
        <f t="shared" si="7"/>
        <v>#DIV/0!</v>
      </c>
      <c r="I47" s="94"/>
      <c r="J47" s="173"/>
    </row>
    <row r="48" spans="1:10" s="39" customFormat="1">
      <c r="A48" s="33"/>
      <c r="B48" s="18" t="s">
        <v>165</v>
      </c>
      <c r="C48" s="123">
        <f>'POSEBNI DIO'!D21</f>
        <v>0</v>
      </c>
      <c r="D48" s="123">
        <f>'POSEBNI DIO'!E21</f>
        <v>0</v>
      </c>
      <c r="E48" s="123">
        <f>'POSEBNI DIO'!F21</f>
        <v>0</v>
      </c>
      <c r="F48" s="123">
        <f>'POSEBNI DIO'!G21</f>
        <v>0</v>
      </c>
      <c r="G48" s="66" t="e">
        <f t="shared" si="7"/>
        <v>#DIV/0!</v>
      </c>
      <c r="H48" s="66" t="e">
        <f t="shared" si="7"/>
        <v>#DIV/0!</v>
      </c>
      <c r="I48" s="94"/>
      <c r="J48" s="173"/>
    </row>
    <row r="49" spans="1:10" s="39" customFormat="1">
      <c r="A49" s="38"/>
      <c r="B49" s="37" t="s">
        <v>273</v>
      </c>
      <c r="C49" s="125">
        <f>C47-C48</f>
        <v>623.79</v>
      </c>
      <c r="D49" s="125">
        <f>D47-D48</f>
        <v>0</v>
      </c>
      <c r="E49" s="125">
        <f>E47-E48</f>
        <v>0</v>
      </c>
      <c r="F49" s="125">
        <f>F47-F48</f>
        <v>92.91</v>
      </c>
      <c r="G49" s="65" t="e">
        <f t="shared" si="7"/>
        <v>#DIV/0!</v>
      </c>
      <c r="H49" s="65" t="e">
        <f t="shared" si="7"/>
        <v>#DIV/0!</v>
      </c>
      <c r="I49" s="94"/>
      <c r="J49" s="173"/>
    </row>
    <row r="50" spans="1:10" ht="22.5" customHeight="1">
      <c r="A50" s="54" t="s">
        <v>280</v>
      </c>
      <c r="B50" s="57" t="s">
        <v>281</v>
      </c>
      <c r="C50" s="122"/>
      <c r="D50" s="122"/>
      <c r="E50" s="122"/>
      <c r="F50" s="122"/>
      <c r="G50" s="65"/>
      <c r="H50" s="65"/>
      <c r="I50" s="86"/>
    </row>
    <row r="51" spans="1:10">
      <c r="A51" s="33"/>
      <c r="B51" s="18" t="s">
        <v>164</v>
      </c>
      <c r="C51" s="123">
        <v>976.62</v>
      </c>
      <c r="D51" s="123">
        <f>D52</f>
        <v>0</v>
      </c>
      <c r="E51" s="123">
        <f>E52</f>
        <v>900</v>
      </c>
      <c r="F51" s="123">
        <v>1615.08</v>
      </c>
      <c r="G51" s="66">
        <f>(F51/E51)*100</f>
        <v>179.45333333333332</v>
      </c>
      <c r="H51" s="66">
        <f>(G51/E51)*100</f>
        <v>19.939259259259256</v>
      </c>
      <c r="I51" s="86"/>
    </row>
    <row r="52" spans="1:10">
      <c r="A52" s="33"/>
      <c r="B52" s="18" t="s">
        <v>165</v>
      </c>
      <c r="C52" s="123">
        <v>828.72</v>
      </c>
      <c r="D52" s="123">
        <f>'POSEBNI DIO'!E22</f>
        <v>0</v>
      </c>
      <c r="E52" s="123">
        <f>'POSEBNI DIO'!F22</f>
        <v>900</v>
      </c>
      <c r="F52" s="123">
        <f>'POSEBNI DIO'!G22</f>
        <v>907.28</v>
      </c>
      <c r="G52" s="66">
        <f>(F52/E52)*100</f>
        <v>100.80888888888889</v>
      </c>
      <c r="H52" s="66">
        <f>(G52/E52)*100</f>
        <v>11.200987654320988</v>
      </c>
      <c r="I52" s="86"/>
    </row>
    <row r="53" spans="1:10" s="39" customFormat="1">
      <c r="A53" s="38"/>
      <c r="B53" s="37" t="s">
        <v>273</v>
      </c>
      <c r="C53" s="125">
        <f>C51-C52</f>
        <v>147.89999999999998</v>
      </c>
      <c r="D53" s="125">
        <f>D51-D52</f>
        <v>0</v>
      </c>
      <c r="E53" s="125">
        <f>E51-E52</f>
        <v>0</v>
      </c>
      <c r="F53" s="125">
        <f>F51-F52</f>
        <v>707.8</v>
      </c>
      <c r="G53" s="65" t="e">
        <f>(F53/E53)*100</f>
        <v>#DIV/0!</v>
      </c>
      <c r="H53" s="65" t="e">
        <f>(G53/E53)*100</f>
        <v>#DIV/0!</v>
      </c>
      <c r="I53" s="94"/>
      <c r="J53" s="173"/>
    </row>
    <row r="54" spans="1:10" ht="18" customHeight="1">
      <c r="A54" s="54" t="s">
        <v>251</v>
      </c>
      <c r="B54" s="56" t="s">
        <v>258</v>
      </c>
      <c r="C54" s="122"/>
      <c r="D54" s="122"/>
      <c r="E54" s="122"/>
      <c r="F54" s="122"/>
      <c r="G54" s="65"/>
      <c r="H54" s="65"/>
      <c r="I54" s="86"/>
    </row>
    <row r="55" spans="1:10">
      <c r="A55" s="33"/>
      <c r="B55" s="18" t="s">
        <v>164</v>
      </c>
      <c r="C55" s="123">
        <v>1330.87</v>
      </c>
      <c r="D55" s="123">
        <v>0</v>
      </c>
      <c r="E55" s="123">
        <v>0</v>
      </c>
      <c r="F55" s="123">
        <v>304.72000000000003</v>
      </c>
      <c r="G55" s="66" t="e">
        <f t="shared" ref="G55:H57" si="8">(F55/D55)*100</f>
        <v>#DIV/0!</v>
      </c>
      <c r="H55" s="66" t="e">
        <f t="shared" si="8"/>
        <v>#DIV/0!</v>
      </c>
      <c r="I55" s="86"/>
    </row>
    <row r="56" spans="1:10">
      <c r="A56" s="33"/>
      <c r="B56" s="18" t="s">
        <v>165</v>
      </c>
      <c r="C56" s="123">
        <f>'POSEBNI DIO'!D23</f>
        <v>0</v>
      </c>
      <c r="D56" s="123">
        <f>'POSEBNI DIO'!E23</f>
        <v>0</v>
      </c>
      <c r="E56" s="123">
        <f>'POSEBNI DIO'!F23</f>
        <v>0</v>
      </c>
      <c r="F56" s="123">
        <f>'POSEBNI DIO'!G23</f>
        <v>0</v>
      </c>
      <c r="G56" s="66" t="e">
        <f t="shared" si="8"/>
        <v>#DIV/0!</v>
      </c>
      <c r="H56" s="66" t="e">
        <f t="shared" si="8"/>
        <v>#DIV/0!</v>
      </c>
      <c r="I56" s="86"/>
    </row>
    <row r="57" spans="1:10" s="39" customFormat="1">
      <c r="A57" s="38"/>
      <c r="B57" s="37" t="s">
        <v>273</v>
      </c>
      <c r="C57" s="125">
        <f>C55-C56</f>
        <v>1330.87</v>
      </c>
      <c r="D57" s="125">
        <f>D55-D56</f>
        <v>0</v>
      </c>
      <c r="E57" s="125">
        <f>E55-E56</f>
        <v>0</v>
      </c>
      <c r="F57" s="125">
        <f>F55-F56</f>
        <v>304.72000000000003</v>
      </c>
      <c r="G57" s="65" t="e">
        <f t="shared" si="8"/>
        <v>#DIV/0!</v>
      </c>
      <c r="H57" s="65" t="e">
        <f t="shared" si="8"/>
        <v>#DIV/0!</v>
      </c>
      <c r="I57" s="94"/>
      <c r="J57" s="173"/>
    </row>
    <row r="58" spans="1:10">
      <c r="A58" s="54" t="s">
        <v>252</v>
      </c>
      <c r="B58" s="57" t="s">
        <v>259</v>
      </c>
      <c r="C58" s="122"/>
      <c r="D58" s="122"/>
      <c r="E58" s="122"/>
      <c r="F58" s="122"/>
      <c r="G58" s="65"/>
      <c r="H58" s="65"/>
      <c r="I58" s="86"/>
    </row>
    <row r="59" spans="1:10">
      <c r="A59" s="33"/>
      <c r="B59" s="18" t="s">
        <v>164</v>
      </c>
      <c r="C59" s="123">
        <v>0</v>
      </c>
      <c r="D59" s="123">
        <v>0</v>
      </c>
      <c r="E59" s="123">
        <v>0</v>
      </c>
      <c r="F59" s="123">
        <v>0</v>
      </c>
      <c r="G59" s="66" t="e">
        <f t="shared" ref="G59:H64" si="9">(F59/D59)*100</f>
        <v>#DIV/0!</v>
      </c>
      <c r="H59" s="66" t="e">
        <f t="shared" si="9"/>
        <v>#DIV/0!</v>
      </c>
      <c r="I59" s="86"/>
    </row>
    <row r="60" spans="1:10">
      <c r="A60" s="33"/>
      <c r="B60" s="18" t="s">
        <v>165</v>
      </c>
      <c r="C60" s="123">
        <v>0</v>
      </c>
      <c r="D60" s="123">
        <f>'POSEBNI DIO'!E24</f>
        <v>0</v>
      </c>
      <c r="E60" s="123">
        <f>'POSEBNI DIO'!F24</f>
        <v>0</v>
      </c>
      <c r="F60" s="123">
        <f>'POSEBNI DIO'!G24</f>
        <v>440.5</v>
      </c>
      <c r="G60" s="66" t="e">
        <f t="shared" si="9"/>
        <v>#DIV/0!</v>
      </c>
      <c r="H60" s="66" t="e">
        <f t="shared" si="9"/>
        <v>#DIV/0!</v>
      </c>
      <c r="I60" s="86"/>
    </row>
    <row r="61" spans="1:10" s="39" customFormat="1">
      <c r="A61" s="38"/>
      <c r="B61" s="37" t="s">
        <v>273</v>
      </c>
      <c r="C61" s="125">
        <f>C59-C60</f>
        <v>0</v>
      </c>
      <c r="D61" s="125">
        <f>D59-D60</f>
        <v>0</v>
      </c>
      <c r="E61" s="125">
        <f>E59-E60</f>
        <v>0</v>
      </c>
      <c r="F61" s="125">
        <f>F59-F60</f>
        <v>-440.5</v>
      </c>
      <c r="G61" s="65" t="e">
        <f t="shared" si="9"/>
        <v>#DIV/0!</v>
      </c>
      <c r="H61" s="65" t="e">
        <f t="shared" si="9"/>
        <v>#DIV/0!</v>
      </c>
      <c r="I61" s="94"/>
      <c r="J61" s="173"/>
    </row>
    <row r="62" spans="1:10">
      <c r="A62" s="33"/>
      <c r="B62" s="18" t="s">
        <v>170</v>
      </c>
      <c r="C62" s="122">
        <f>C7+C11+C19+C23+C31+C35+C39+C43+C51+C55+C59+C47+C27+C15</f>
        <v>1355286.12</v>
      </c>
      <c r="D62" s="122">
        <f>D7+D11+D19+D23+D31+D35+D39+D43+D51+D55+D59+D47+D27+D15</f>
        <v>0</v>
      </c>
      <c r="E62" s="122">
        <f>E7+E11+E19+E23+E31+E35+E39+E43+E51+E55+E59+E47+E27+E15</f>
        <v>1520784.82</v>
      </c>
      <c r="F62" s="122">
        <f>F7+F11+F19+F23+F31+F35+F39+F43+F51+F55+F59+F47+F27+F15</f>
        <v>1574757.18</v>
      </c>
      <c r="G62" s="66">
        <f>(F62/E62)*100</f>
        <v>103.54898071641718</v>
      </c>
      <c r="H62" s="66">
        <f t="shared" si="9"/>
        <v>6.8089173007669273E-3</v>
      </c>
      <c r="I62" s="95"/>
      <c r="J62" s="174"/>
    </row>
    <row r="63" spans="1:10">
      <c r="A63" s="33"/>
      <c r="B63" s="18" t="s">
        <v>171</v>
      </c>
      <c r="C63" s="122">
        <f>C8+C12+C20+C24+C32+C36+C40+C44+C52+C56+C60+C48+C28</f>
        <v>1363651.9899999998</v>
      </c>
      <c r="D63" s="122">
        <f>D8+D12+D20+D24+D32+D36+D40+D44+D52+D56+D60+D48+D28</f>
        <v>0</v>
      </c>
      <c r="E63" s="122">
        <f>E8+E12+E20+E24+E32+E36+E40+E44+E52+E56+E60+E48+E28</f>
        <v>1520784.82</v>
      </c>
      <c r="F63" s="122">
        <f>F8+F12+F20+F24+F32+F36+F40+F44+F52+F56+F60+F48+F28+F16</f>
        <v>1563844.4799999997</v>
      </c>
      <c r="G63" s="66">
        <f>(F63/E63)*100</f>
        <v>102.83141042925452</v>
      </c>
      <c r="H63" s="66">
        <f t="shared" si="9"/>
        <v>6.7617330918160077E-3</v>
      </c>
      <c r="I63" s="95"/>
    </row>
    <row r="64" spans="1:10" s="39" customFormat="1">
      <c r="A64" s="38"/>
      <c r="B64" s="37" t="s">
        <v>273</v>
      </c>
      <c r="C64" s="125">
        <f>C62-C63</f>
        <v>-8365.8699999996461</v>
      </c>
      <c r="D64" s="125">
        <f>D62-D63</f>
        <v>0</v>
      </c>
      <c r="E64" s="125">
        <f>E62-E63</f>
        <v>0</v>
      </c>
      <c r="F64" s="125">
        <f>F62-F63</f>
        <v>10912.700000000186</v>
      </c>
      <c r="G64" s="65" t="e">
        <f t="shared" si="9"/>
        <v>#DIV/0!</v>
      </c>
      <c r="H64" s="65" t="e">
        <f t="shared" si="9"/>
        <v>#DIV/0!</v>
      </c>
      <c r="I64" s="94"/>
      <c r="J64" s="173"/>
    </row>
    <row r="66" spans="1:8" s="45" customFormat="1">
      <c r="A66" s="155"/>
      <c r="B66" s="156"/>
      <c r="C66" s="156"/>
      <c r="D66" s="156"/>
      <c r="G66" s="157"/>
      <c r="H66" s="158"/>
    </row>
    <row r="67" spans="1:8" s="45" customFormat="1">
      <c r="A67" s="155"/>
      <c r="B67" s="156"/>
      <c r="C67" s="156"/>
      <c r="D67" s="156"/>
      <c r="G67" s="157"/>
      <c r="H67" s="158"/>
    </row>
    <row r="68" spans="1:8" s="45" customFormat="1">
      <c r="A68" s="155"/>
      <c r="B68" s="156"/>
      <c r="C68" s="156"/>
      <c r="D68" s="156"/>
      <c r="F68" s="163"/>
      <c r="G68" s="157"/>
      <c r="H68" s="158"/>
    </row>
    <row r="69" spans="1:8" s="45" customFormat="1">
      <c r="A69" s="155"/>
      <c r="B69" s="156"/>
      <c r="C69" s="156"/>
      <c r="D69" s="156"/>
      <c r="G69" s="157"/>
      <c r="H69" s="158"/>
    </row>
    <row r="70" spans="1:8" s="45" customFormat="1">
      <c r="A70" s="155"/>
      <c r="B70" s="156"/>
      <c r="C70" s="156"/>
      <c r="D70" s="156"/>
      <c r="G70" s="157"/>
      <c r="H70" s="158"/>
    </row>
    <row r="71" spans="1:8" s="45" customFormat="1">
      <c r="A71" s="155"/>
      <c r="B71" s="156"/>
      <c r="C71" s="156"/>
      <c r="D71" s="156"/>
      <c r="G71" s="157"/>
      <c r="H71" s="158"/>
    </row>
    <row r="72" spans="1:8" s="45" customFormat="1">
      <c r="A72" s="155"/>
      <c r="B72" s="156"/>
      <c r="C72" s="156"/>
      <c r="D72" s="156"/>
      <c r="G72" s="157"/>
      <c r="H72" s="158"/>
    </row>
    <row r="73" spans="1:8" s="45" customFormat="1">
      <c r="A73" s="155"/>
      <c r="B73" s="156"/>
      <c r="C73" s="156"/>
      <c r="D73" s="156"/>
      <c r="G73" s="157"/>
      <c r="H73" s="158"/>
    </row>
    <row r="74" spans="1:8" s="45" customFormat="1">
      <c r="A74" s="155"/>
      <c r="B74" s="156"/>
      <c r="C74" s="156"/>
      <c r="D74" s="156"/>
      <c r="G74" s="157"/>
      <c r="H74" s="158"/>
    </row>
    <row r="75" spans="1:8" s="45" customFormat="1">
      <c r="A75" s="155"/>
      <c r="B75" s="156"/>
      <c r="C75" s="156"/>
      <c r="D75" s="156"/>
      <c r="G75" s="157"/>
      <c r="H75" s="158"/>
    </row>
    <row r="76" spans="1:8" s="45" customFormat="1">
      <c r="A76" s="155"/>
      <c r="B76" s="156"/>
      <c r="C76" s="156"/>
      <c r="D76" s="156"/>
      <c r="G76" s="157"/>
      <c r="H76" s="158"/>
    </row>
    <row r="77" spans="1:8" s="45" customFormat="1">
      <c r="A77" s="155"/>
      <c r="B77" s="156"/>
      <c r="C77" s="156"/>
      <c r="D77" s="156"/>
      <c r="G77" s="157"/>
      <c r="H77" s="158"/>
    </row>
    <row r="78" spans="1:8" s="45" customFormat="1">
      <c r="A78" s="155"/>
      <c r="B78" s="156"/>
      <c r="C78" s="156"/>
      <c r="D78" s="156"/>
      <c r="G78" s="157"/>
      <c r="H78" s="158"/>
    </row>
    <row r="79" spans="1:8" s="45" customFormat="1">
      <c r="A79" s="155"/>
      <c r="B79" s="156"/>
      <c r="C79" s="156"/>
      <c r="D79" s="156"/>
      <c r="G79" s="157"/>
      <c r="H79" s="158"/>
    </row>
    <row r="80" spans="1:8" s="45" customFormat="1">
      <c r="A80" s="155"/>
      <c r="B80" s="156"/>
      <c r="C80" s="156"/>
      <c r="D80" s="156"/>
      <c r="G80" s="157"/>
      <c r="H80" s="158"/>
    </row>
    <row r="81" spans="1:8" s="45" customFormat="1">
      <c r="A81" s="155"/>
      <c r="B81" s="156"/>
      <c r="C81" s="156"/>
      <c r="D81" s="156"/>
      <c r="G81" s="157"/>
      <c r="H81" s="158"/>
    </row>
    <row r="82" spans="1:8" s="45" customFormat="1">
      <c r="A82" s="155"/>
      <c r="B82" s="156"/>
      <c r="C82" s="156"/>
      <c r="D82" s="156"/>
      <c r="G82" s="157"/>
      <c r="H82" s="158"/>
    </row>
    <row r="83" spans="1:8" s="45" customFormat="1">
      <c r="A83" s="155"/>
      <c r="B83" s="156"/>
      <c r="C83" s="156"/>
      <c r="D83" s="156"/>
      <c r="G83" s="157"/>
      <c r="H83" s="158"/>
    </row>
    <row r="84" spans="1:8" s="45" customFormat="1">
      <c r="A84" s="155"/>
      <c r="B84" s="156"/>
      <c r="C84" s="156"/>
      <c r="D84" s="156"/>
      <c r="G84" s="157"/>
      <c r="H84" s="158"/>
    </row>
  </sheetData>
  <mergeCells count="1">
    <mergeCell ref="A2:G2"/>
  </mergeCells>
  <pageMargins left="0.23622047244094491" right="0.23622047244094491" top="0.74803149606299213" bottom="0.74803149606299213" header="0.31496062992125984" footer="0"/>
  <pageSetup paperSize="9" scale="81" fitToHeight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A2" zoomScale="130" zoomScaleNormal="130" workbookViewId="0">
      <selection activeCell="D2" sqref="D1:D65536"/>
    </sheetView>
  </sheetViews>
  <sheetFormatPr defaultRowHeight="12.75"/>
  <cols>
    <col min="1" max="1" width="7.42578125" style="26" customWidth="1"/>
    <col min="2" max="2" width="32.7109375" style="16" customWidth="1"/>
    <col min="3" max="3" width="14.5703125" style="16" bestFit="1" customWidth="1"/>
    <col min="4" max="4" width="13.42578125" style="16" hidden="1" customWidth="1"/>
    <col min="5" max="5" width="18.42578125" customWidth="1"/>
    <col min="6" max="6" width="18.140625" customWidth="1"/>
    <col min="7" max="7" width="15.7109375" style="64" customWidth="1"/>
    <col min="8" max="8" width="11.42578125" style="86" customWidth="1"/>
    <col min="9" max="9" width="5.85546875" customWidth="1"/>
    <col min="10" max="10" width="19.85546875" customWidth="1"/>
  </cols>
  <sheetData>
    <row r="1" spans="1:10" hidden="1">
      <c r="A1" s="180" t="s">
        <v>299</v>
      </c>
      <c r="B1" s="181"/>
      <c r="I1" s="128"/>
    </row>
    <row r="3" spans="1:10">
      <c r="A3" s="184" t="s">
        <v>172</v>
      </c>
      <c r="B3" s="184"/>
      <c r="C3" s="184"/>
      <c r="D3" s="184"/>
      <c r="E3" s="184"/>
      <c r="F3" s="184"/>
      <c r="G3" s="184"/>
    </row>
    <row r="5" spans="1:10">
      <c r="C5"/>
      <c r="D5"/>
      <c r="F5" s="64"/>
      <c r="G5"/>
    </row>
    <row r="6" spans="1:10" ht="25.5">
      <c r="A6" s="21" t="s">
        <v>173</v>
      </c>
      <c r="B6" s="21" t="s">
        <v>174</v>
      </c>
      <c r="C6" s="21" t="s">
        <v>319</v>
      </c>
      <c r="D6" s="21" t="s">
        <v>304</v>
      </c>
      <c r="E6" s="20" t="s">
        <v>305</v>
      </c>
      <c r="F6" s="21" t="s">
        <v>315</v>
      </c>
      <c r="G6" s="58" t="s">
        <v>306</v>
      </c>
      <c r="H6" s="58" t="s">
        <v>292</v>
      </c>
      <c r="J6" s="86"/>
    </row>
    <row r="7" spans="1:10" s="27" customFormat="1">
      <c r="A7" s="31"/>
      <c r="B7" s="132">
        <v>1</v>
      </c>
      <c r="C7" s="132">
        <v>2</v>
      </c>
      <c r="D7" s="132">
        <v>3</v>
      </c>
      <c r="E7" s="132">
        <v>4</v>
      </c>
      <c r="F7" s="132">
        <v>5</v>
      </c>
      <c r="G7" s="132" t="s">
        <v>293</v>
      </c>
      <c r="H7" s="132" t="s">
        <v>294</v>
      </c>
      <c r="J7" s="96"/>
    </row>
    <row r="8" spans="1:10">
      <c r="A8" s="33">
        <v>9</v>
      </c>
      <c r="B8" s="18" t="s">
        <v>175</v>
      </c>
      <c r="C8" s="144">
        <f>C10</f>
        <v>1363651.9900000002</v>
      </c>
      <c r="D8" s="144">
        <f>D10</f>
        <v>0</v>
      </c>
      <c r="E8" s="122">
        <f>E10</f>
        <v>1520784.8200000003</v>
      </c>
      <c r="F8" s="122">
        <f>F10</f>
        <v>1563844.48</v>
      </c>
      <c r="G8" s="122">
        <f>F8/E8*100</f>
        <v>102.83141042925452</v>
      </c>
      <c r="H8" s="61">
        <f>F8/C8*100</f>
        <v>114.68061436994638</v>
      </c>
      <c r="J8" s="86"/>
    </row>
    <row r="9" spans="1:10">
      <c r="A9" s="33">
        <v>91</v>
      </c>
      <c r="B9" s="30" t="s">
        <v>176</v>
      </c>
      <c r="C9" s="143">
        <f>C10</f>
        <v>1363651.9900000002</v>
      </c>
      <c r="D9" s="143">
        <f>D10</f>
        <v>0</v>
      </c>
      <c r="E9" s="122">
        <f>E10</f>
        <v>1520784.8200000003</v>
      </c>
      <c r="F9" s="122">
        <f>F10</f>
        <v>1563844.48</v>
      </c>
      <c r="G9" s="122">
        <f>F9/E9*100</f>
        <v>102.83141042925452</v>
      </c>
      <c r="H9" s="61">
        <f>F9/C9*100</f>
        <v>114.68061436994638</v>
      </c>
      <c r="J9" s="86"/>
    </row>
    <row r="10" spans="1:10">
      <c r="A10" s="33">
        <v>912</v>
      </c>
      <c r="B10" s="30" t="s">
        <v>177</v>
      </c>
      <c r="C10" s="143">
        <f>'A. RAČUN PRIHODA I RASHODA'!C102</f>
        <v>1363651.9900000002</v>
      </c>
      <c r="D10" s="143">
        <f>'A. RAČUN PRIHODA I RASHODA'!D102</f>
        <v>0</v>
      </c>
      <c r="E10" s="122">
        <f>'A. RAČUN PRIHODA I RASHODA'!E102</f>
        <v>1520784.8200000003</v>
      </c>
      <c r="F10" s="122">
        <f>'A. RAČUN PRIHODA I RASHODA'!F102</f>
        <v>1563844.48</v>
      </c>
      <c r="G10" s="122">
        <f>F10/E10*100</f>
        <v>102.83141042925452</v>
      </c>
      <c r="H10" s="61">
        <f>F10/C10*100</f>
        <v>114.68061436994638</v>
      </c>
      <c r="J10" s="86"/>
    </row>
  </sheetData>
  <mergeCells count="1">
    <mergeCell ref="A3:G3"/>
  </mergeCells>
  <pageMargins left="0.23622047244094491" right="0.23622047244094491" top="0.74803149606299213" bottom="0.74803149606299213" header="0.31496062992125984" footer="0"/>
  <pageSetup paperSize="9" scale="84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2" zoomScale="160" zoomScaleNormal="160" workbookViewId="0">
      <selection activeCell="G7" sqref="G7"/>
    </sheetView>
  </sheetViews>
  <sheetFormatPr defaultRowHeight="12.75"/>
  <cols>
    <col min="1" max="1" width="7.42578125" customWidth="1"/>
    <col min="2" max="2" width="27.85546875" customWidth="1"/>
    <col min="3" max="3" width="14.28515625" customWidth="1"/>
    <col min="4" max="4" width="15.140625" customWidth="1"/>
    <col min="5" max="6" width="14.42578125" bestFit="1" customWidth="1"/>
    <col min="7" max="7" width="12.7109375" bestFit="1" customWidth="1"/>
    <col min="8" max="8" width="14.5703125" bestFit="1" customWidth="1"/>
    <col min="9" max="9" width="14.42578125" customWidth="1"/>
  </cols>
  <sheetData>
    <row r="1" spans="1:8" hidden="1">
      <c r="A1" s="180" t="s">
        <v>299</v>
      </c>
      <c r="B1" s="181"/>
    </row>
    <row r="2" spans="1:8">
      <c r="A2" s="2" t="s">
        <v>178</v>
      </c>
    </row>
    <row r="4" spans="1:8">
      <c r="A4" s="2" t="s">
        <v>179</v>
      </c>
    </row>
    <row r="6" spans="1:8" ht="25.5">
      <c r="A6" s="5" t="s">
        <v>180</v>
      </c>
      <c r="B6" s="5" t="s">
        <v>181</v>
      </c>
      <c r="C6" s="18" t="s">
        <v>320</v>
      </c>
      <c r="D6" s="5" t="s">
        <v>304</v>
      </c>
      <c r="E6" s="18" t="s">
        <v>310</v>
      </c>
      <c r="F6" s="18" t="s">
        <v>315</v>
      </c>
      <c r="G6" s="5" t="s">
        <v>306</v>
      </c>
      <c r="H6" s="5" t="s">
        <v>292</v>
      </c>
    </row>
    <row r="7" spans="1:8" ht="25.5">
      <c r="A7" s="3">
        <v>8</v>
      </c>
      <c r="B7" s="41" t="s">
        <v>96</v>
      </c>
      <c r="C7" s="116">
        <v>0</v>
      </c>
      <c r="D7" s="116">
        <v>0</v>
      </c>
      <c r="E7" s="116">
        <v>0</v>
      </c>
      <c r="F7" s="116">
        <v>0</v>
      </c>
      <c r="G7" s="116" t="e">
        <f>F7/E7*100</f>
        <v>#DIV/0!</v>
      </c>
      <c r="H7" s="116" t="e">
        <f>F7/C7*100</f>
        <v>#DIV/0!</v>
      </c>
    </row>
    <row r="8" spans="1:8" ht="25.5">
      <c r="A8" s="3">
        <v>5</v>
      </c>
      <c r="B8" s="42" t="s">
        <v>97</v>
      </c>
      <c r="C8" s="116">
        <v>0</v>
      </c>
      <c r="D8" s="116">
        <v>0</v>
      </c>
      <c r="E8" s="116">
        <v>0</v>
      </c>
      <c r="F8" s="116">
        <v>0</v>
      </c>
      <c r="G8" s="116" t="e">
        <f>F8/E8*100</f>
        <v>#DIV/0!</v>
      </c>
      <c r="H8" s="116" t="e">
        <f>F8/C8*100</f>
        <v>#DIV/0!</v>
      </c>
    </row>
    <row r="9" spans="1:8">
      <c r="C9" s="17"/>
      <c r="D9" s="17"/>
    </row>
    <row r="10" spans="1:8">
      <c r="C10" s="17"/>
      <c r="D10" s="17"/>
    </row>
    <row r="11" spans="1:8">
      <c r="A11" s="2" t="s">
        <v>182</v>
      </c>
      <c r="C11" s="17"/>
      <c r="D11" s="17"/>
    </row>
    <row r="12" spans="1:8">
      <c r="A12" s="2"/>
      <c r="C12" s="17"/>
      <c r="D12" s="17"/>
    </row>
    <row r="13" spans="1:8">
      <c r="C13" s="192" t="s">
        <v>271</v>
      </c>
      <c r="D13" s="192"/>
      <c r="E13" s="192" t="s">
        <v>272</v>
      </c>
      <c r="F13" s="192"/>
    </row>
    <row r="14" spans="1:8">
      <c r="A14" s="5" t="s">
        <v>180</v>
      </c>
      <c r="B14" s="5" t="s">
        <v>181</v>
      </c>
      <c r="C14" s="82" t="s">
        <v>310</v>
      </c>
      <c r="D14" s="82" t="s">
        <v>311</v>
      </c>
      <c r="E14" s="82" t="s">
        <v>310</v>
      </c>
      <c r="F14" s="82" t="s">
        <v>311</v>
      </c>
    </row>
    <row r="15" spans="1:8">
      <c r="A15" s="19">
        <v>1</v>
      </c>
      <c r="B15" s="43" t="s">
        <v>183</v>
      </c>
      <c r="C15" s="151">
        <v>132383.82</v>
      </c>
      <c r="D15" s="151">
        <f>'PR-RAS-IZVORI FIN.'!F7+'PR-RAS-IZVORI FIN.'!F11</f>
        <v>138841.99</v>
      </c>
      <c r="E15" s="151">
        <v>19436.080000000002</v>
      </c>
      <c r="F15" s="151">
        <f>'PR-RAS-IZVORI FIN.'!F8+'PR-RAS-IZVORI FIN.'!F12</f>
        <v>11495.619999999999</v>
      </c>
    </row>
    <row r="16" spans="1:8">
      <c r="A16" s="19">
        <v>3</v>
      </c>
      <c r="B16" s="9" t="s">
        <v>166</v>
      </c>
      <c r="C16" s="151">
        <f>'PR-RAS-IZVORI FIN.'!D15</f>
        <v>0</v>
      </c>
      <c r="D16" s="151">
        <f>'PR-RAS-IZVORI FIN.'!F15</f>
        <v>0</v>
      </c>
      <c r="E16" s="151">
        <f>'PR-RAS-IZVORI FIN.'!D16</f>
        <v>0</v>
      </c>
      <c r="F16" s="151">
        <f>'PR-RAS-IZVORI FIN.'!F16</f>
        <v>0</v>
      </c>
    </row>
    <row r="17" spans="1:8">
      <c r="A17" s="19">
        <v>4</v>
      </c>
      <c r="B17" s="11" t="s">
        <v>167</v>
      </c>
      <c r="C17" s="151">
        <v>2500</v>
      </c>
      <c r="D17" s="151">
        <f>'PR-RAS-IZVORI FIN.'!F19+'PR-RAS-IZVORI FIN.'!F23</f>
        <v>431.2</v>
      </c>
      <c r="E17" s="151">
        <v>14338</v>
      </c>
      <c r="F17" s="151">
        <f>'PR-RAS-IZVORI FIN.'!F20+'PR-RAS-IZVORI FIN.'!F24</f>
        <v>14724.86</v>
      </c>
    </row>
    <row r="18" spans="1:8">
      <c r="A18" s="19">
        <v>5</v>
      </c>
      <c r="B18" s="42" t="s">
        <v>168</v>
      </c>
      <c r="C18" s="151">
        <v>1385001</v>
      </c>
      <c r="D18" s="151">
        <f>'PR-RAS-IZVORI FIN.'!F27+'PR-RAS-IZVORI FIN.'!F31+'PR-RAS-IZVORI FIN.'!F35+'PR-RAS-IZVORI FIN.'!F39+'PR-RAS-IZVORI FIN.'!F43+'PR-RAS-IZVORI FIN.'!F47</f>
        <v>1433564.19</v>
      </c>
      <c r="E18" s="151">
        <v>1486110.74</v>
      </c>
      <c r="F18" s="151">
        <f>'PR-RAS-IZVORI FIN.'!F28+'PR-RAS-IZVORI FIN.'!F32+'PR-RAS-IZVORI FIN.'!F36+'PR-RAS-IZVORI FIN.'!F40+'PR-RAS-IZVORI FIN.'!F44+'PR-RAS-IZVORI FIN.'!F48</f>
        <v>1536276.2199999997</v>
      </c>
      <c r="G18" s="50"/>
      <c r="H18" s="50"/>
    </row>
    <row r="19" spans="1:8">
      <c r="A19" s="19">
        <v>6</v>
      </c>
      <c r="B19" s="6" t="s">
        <v>169</v>
      </c>
      <c r="C19" s="151">
        <v>900</v>
      </c>
      <c r="D19" s="151">
        <f>'PR-RAS-IZVORI FIN.'!F51</f>
        <v>1615.08</v>
      </c>
      <c r="E19" s="151">
        <v>900</v>
      </c>
      <c r="F19" s="151">
        <f>'PR-RAS-IZVORI FIN.'!F52</f>
        <v>907.28</v>
      </c>
      <c r="H19" s="126"/>
    </row>
    <row r="20" spans="1:8">
      <c r="A20" s="19">
        <v>7</v>
      </c>
      <c r="B20" s="44" t="s">
        <v>269</v>
      </c>
      <c r="C20" s="151">
        <f>'PR-RAS-IZVORI FIN.'!D55</f>
        <v>0</v>
      </c>
      <c r="D20" s="151">
        <f>'PR-RAS-IZVORI FIN.'!F55</f>
        <v>304.72000000000003</v>
      </c>
      <c r="E20" s="151">
        <f>'PR-RAS-IZVORI FIN.'!D56</f>
        <v>0</v>
      </c>
      <c r="F20" s="151">
        <f>'PR-RAS-IZVORI FIN.'!F56</f>
        <v>0</v>
      </c>
      <c r="H20" s="50"/>
    </row>
    <row r="21" spans="1:8">
      <c r="A21" s="19">
        <v>9</v>
      </c>
      <c r="B21" s="44" t="s">
        <v>289</v>
      </c>
      <c r="C21" s="151">
        <f>'PR-RAS-IZVORI FIN.'!D59</f>
        <v>0</v>
      </c>
      <c r="D21" s="151">
        <f>'PR-RAS-IZVORI FIN.'!F59</f>
        <v>0</v>
      </c>
      <c r="E21" s="151">
        <f>'PR-RAS-IZVORI FIN.'!D60</f>
        <v>0</v>
      </c>
      <c r="F21" s="151">
        <f>'PR-RAS-IZVORI FIN.'!F60</f>
        <v>440.5</v>
      </c>
      <c r="H21" s="50"/>
    </row>
    <row r="22" spans="1:8">
      <c r="A22" s="97"/>
      <c r="B22" s="98"/>
      <c r="C22" s="150">
        <f>SUM(C15:C21)</f>
        <v>1520784.82</v>
      </c>
      <c r="D22" s="150">
        <f>SUM(D15:D21)</f>
        <v>1574757.18</v>
      </c>
      <c r="E22" s="150">
        <f>SUM(E15:E21)</f>
        <v>1520784.82</v>
      </c>
      <c r="F22" s="150">
        <f>SUM(F15:F21)</f>
        <v>1563844.4799999997</v>
      </c>
    </row>
    <row r="23" spans="1:8">
      <c r="B23" s="45"/>
      <c r="C23" s="50"/>
      <c r="D23" s="50"/>
      <c r="E23" s="50"/>
      <c r="F23" s="50"/>
    </row>
    <row r="24" spans="1:8">
      <c r="B24" s="45"/>
      <c r="C24" s="83"/>
      <c r="D24" s="83"/>
      <c r="E24" s="83"/>
      <c r="F24" s="83"/>
    </row>
    <row r="25" spans="1:8">
      <c r="C25" s="50"/>
    </row>
    <row r="27" spans="1:8">
      <c r="E27" s="50"/>
    </row>
    <row r="28" spans="1:8">
      <c r="C28" s="50"/>
      <c r="D28" s="50"/>
      <c r="E28" s="50"/>
      <c r="F28" s="50"/>
    </row>
  </sheetData>
  <mergeCells count="2">
    <mergeCell ref="C13:D13"/>
    <mergeCell ref="E13:F13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4"/>
  <sheetViews>
    <sheetView topLeftCell="A194" zoomScale="110" zoomScaleNormal="110" workbookViewId="0">
      <selection activeCell="F119" sqref="F119"/>
    </sheetView>
  </sheetViews>
  <sheetFormatPr defaultRowHeight="12.75"/>
  <cols>
    <col min="1" max="1" width="11.5703125" customWidth="1"/>
    <col min="2" max="2" width="7.28515625" customWidth="1"/>
    <col min="3" max="3" width="28.5703125" customWidth="1"/>
    <col min="4" max="4" width="15.28515625" customWidth="1"/>
    <col min="5" max="5" width="14.42578125" customWidth="1"/>
    <col min="6" max="6" width="17" style="50" customWidth="1"/>
    <col min="7" max="7" width="19.7109375" style="50" customWidth="1"/>
    <col min="8" max="8" width="9.7109375" style="64" customWidth="1"/>
    <col min="10" max="10" width="15.5703125" style="85" bestFit="1" customWidth="1"/>
    <col min="11" max="11" width="16.5703125" customWidth="1"/>
    <col min="12" max="12" width="15.140625" bestFit="1" customWidth="1"/>
    <col min="13" max="13" width="17.7109375" customWidth="1"/>
  </cols>
  <sheetData>
    <row r="1" spans="1:13" hidden="1">
      <c r="A1" s="190" t="s">
        <v>300</v>
      </c>
      <c r="B1" s="190"/>
    </row>
    <row r="2" spans="1:13">
      <c r="A2" s="2" t="s">
        <v>184</v>
      </c>
      <c r="B2" s="2"/>
    </row>
    <row r="4" spans="1:13">
      <c r="A4" s="2" t="s">
        <v>185</v>
      </c>
      <c r="B4" s="2"/>
    </row>
    <row r="6" spans="1:13">
      <c r="A6" s="2" t="s">
        <v>186</v>
      </c>
      <c r="B6" s="2"/>
    </row>
    <row r="7" spans="1:13">
      <c r="A7" s="2" t="s">
        <v>187</v>
      </c>
      <c r="B7" s="2"/>
    </row>
    <row r="8" spans="1:13">
      <c r="A8" s="2" t="s">
        <v>188</v>
      </c>
      <c r="B8" s="2"/>
    </row>
    <row r="9" spans="1:13">
      <c r="D9" s="127"/>
      <c r="E9" s="177"/>
      <c r="F9" s="177"/>
      <c r="G9" s="177"/>
      <c r="H9" s="178"/>
      <c r="I9" s="179"/>
    </row>
    <row r="10" spans="1:13" s="17" customFormat="1" ht="27" customHeight="1">
      <c r="A10" s="202" t="s">
        <v>189</v>
      </c>
      <c r="B10" s="202"/>
      <c r="C10" s="202"/>
      <c r="D10" s="21" t="s">
        <v>326</v>
      </c>
      <c r="E10" s="21" t="s">
        <v>314</v>
      </c>
      <c r="F10" s="20" t="s">
        <v>312</v>
      </c>
      <c r="G10" s="21" t="s">
        <v>315</v>
      </c>
      <c r="H10" s="58" t="s">
        <v>306</v>
      </c>
      <c r="I10" s="58" t="s">
        <v>292</v>
      </c>
      <c r="J10" s="165"/>
      <c r="K10" s="121"/>
    </row>
    <row r="11" spans="1:13" s="51" customFormat="1">
      <c r="A11" s="203">
        <v>1</v>
      </c>
      <c r="B11" s="204"/>
      <c r="C11" s="205"/>
      <c r="D11" s="132">
        <v>2</v>
      </c>
      <c r="E11" s="132">
        <v>3</v>
      </c>
      <c r="F11" s="132">
        <v>4</v>
      </c>
      <c r="G11" s="132">
        <v>5</v>
      </c>
      <c r="H11" s="132" t="s">
        <v>293</v>
      </c>
      <c r="I11" s="132" t="s">
        <v>294</v>
      </c>
      <c r="J11" s="85"/>
    </row>
    <row r="12" spans="1:13" s="17" customFormat="1">
      <c r="A12" s="206" t="s">
        <v>190</v>
      </c>
      <c r="B12" s="54" t="s">
        <v>242</v>
      </c>
      <c r="C12" s="56" t="s">
        <v>253</v>
      </c>
      <c r="D12" s="110">
        <v>9215.49</v>
      </c>
      <c r="E12" s="110">
        <f>E96+E98+E100+E102+E118+E139+E141+E143+E156</f>
        <v>0</v>
      </c>
      <c r="F12" s="110">
        <f>F96+F98+F100+F102+F118+F139+F141+F143+F156</f>
        <v>19436.080000000002</v>
      </c>
      <c r="G12" s="110">
        <f>G96+G98+G100+G102+G118+G139+G141+G143+G156</f>
        <v>11495.619999999999</v>
      </c>
      <c r="H12" s="68">
        <f>G12/F12*100</f>
        <v>59.145774250774842</v>
      </c>
      <c r="I12" s="68">
        <f>G12/D12*100</f>
        <v>124.74236312990411</v>
      </c>
      <c r="J12" s="165"/>
      <c r="L12" s="121"/>
    </row>
    <row r="13" spans="1:13" s="17" customFormat="1" ht="25.5">
      <c r="A13" s="206"/>
      <c r="B13" s="55" t="s">
        <v>243</v>
      </c>
      <c r="C13" s="56" t="s">
        <v>260</v>
      </c>
      <c r="D13" s="110">
        <v>10573.34</v>
      </c>
      <c r="E13" s="110">
        <f>E60</f>
        <v>0</v>
      </c>
      <c r="F13" s="110">
        <f>F60</f>
        <v>0</v>
      </c>
      <c r="G13" s="110">
        <f>G60</f>
        <v>0</v>
      </c>
      <c r="H13" s="68" t="e">
        <f t="shared" ref="H13:H24" si="0">G13/F13*100</f>
        <v>#DIV/0!</v>
      </c>
      <c r="I13" s="68">
        <f t="shared" ref="I13:I24" si="1">G13/D13*100</f>
        <v>0</v>
      </c>
      <c r="J13" s="165"/>
      <c r="L13" s="121"/>
      <c r="M13" s="121"/>
    </row>
    <row r="14" spans="1:13" s="17" customFormat="1" ht="25.5">
      <c r="A14" s="206"/>
      <c r="B14" s="54" t="s">
        <v>244</v>
      </c>
      <c r="C14" s="57" t="s">
        <v>254</v>
      </c>
      <c r="D14" s="110">
        <v>14625.26</v>
      </c>
      <c r="E14" s="110">
        <f>E106+E108+E110+E112+E117</f>
        <v>0</v>
      </c>
      <c r="F14" s="110">
        <f>F106+F108+F110+F112+F117</f>
        <v>11838</v>
      </c>
      <c r="G14" s="110">
        <f>G106+G108+G110+G112+G117</f>
        <v>13755.79</v>
      </c>
      <c r="H14" s="68">
        <f t="shared" si="0"/>
        <v>116.20028721067747</v>
      </c>
      <c r="I14" s="68">
        <f t="shared" si="1"/>
        <v>94.05501167158738</v>
      </c>
      <c r="J14" s="165"/>
      <c r="L14" s="78"/>
    </row>
    <row r="15" spans="1:13" s="17" customFormat="1" ht="25.5">
      <c r="A15" s="206"/>
      <c r="B15" s="54" t="s">
        <v>245</v>
      </c>
      <c r="C15" s="57" t="s">
        <v>255</v>
      </c>
      <c r="D15" s="161">
        <v>4171.83</v>
      </c>
      <c r="E15" s="161">
        <f>E79+E81</f>
        <v>0</v>
      </c>
      <c r="F15" s="161">
        <f>F79+F81</f>
        <v>2500</v>
      </c>
      <c r="G15" s="161">
        <f>G79+G81</f>
        <v>969.07</v>
      </c>
      <c r="H15" s="68">
        <f t="shared" si="0"/>
        <v>38.762800000000006</v>
      </c>
      <c r="I15" s="74">
        <f t="shared" si="1"/>
        <v>23.228894753621315</v>
      </c>
      <c r="J15" s="166"/>
      <c r="L15" s="78"/>
      <c r="M15" s="164"/>
    </row>
    <row r="16" spans="1:13" s="17" customFormat="1">
      <c r="A16" s="206"/>
      <c r="B16" s="54" t="s">
        <v>285</v>
      </c>
      <c r="C16" s="57" t="s">
        <v>286</v>
      </c>
      <c r="D16" s="161">
        <v>78900.639999999999</v>
      </c>
      <c r="E16" s="161">
        <f>E224+E229</f>
        <v>0</v>
      </c>
      <c r="F16" s="161">
        <f>F224+F229</f>
        <v>86273</v>
      </c>
      <c r="G16" s="161">
        <f>G224+G229</f>
        <v>79221.72</v>
      </c>
      <c r="H16" s="68">
        <f t="shared" si="0"/>
        <v>91.826782423237859</v>
      </c>
      <c r="I16" s="74">
        <f t="shared" si="1"/>
        <v>100.40694219970841</v>
      </c>
      <c r="J16" s="166"/>
      <c r="L16" s="78"/>
      <c r="M16" s="162"/>
    </row>
    <row r="17" spans="1:13" s="17" customFormat="1" ht="25.5">
      <c r="A17" s="206"/>
      <c r="B17" s="54" t="s">
        <v>246</v>
      </c>
      <c r="C17" s="56" t="s">
        <v>256</v>
      </c>
      <c r="D17" s="161">
        <v>1110177.58</v>
      </c>
      <c r="E17" s="161">
        <f>E173+E175+E177+E182+E184+E185+E187+E188+E190+E196+E201+E202+E204+E191</f>
        <v>0</v>
      </c>
      <c r="F17" s="161">
        <f>F173+F175+F177+F182+F184+F185+F187+F188+F190+F196+F201+F202+F204+F191</f>
        <v>1298728</v>
      </c>
      <c r="G17" s="161">
        <f>G173+G175+G177+G182+G184+G185+G187+G188+G190+G196+G201+G202+G204+G191</f>
        <v>1350154.2999999998</v>
      </c>
      <c r="H17" s="68">
        <f t="shared" si="0"/>
        <v>103.95974368766976</v>
      </c>
      <c r="I17" s="74">
        <f t="shared" si="1"/>
        <v>121.61606614322005</v>
      </c>
      <c r="J17" s="166"/>
      <c r="K17" s="162"/>
      <c r="L17" s="78"/>
    </row>
    <row r="18" spans="1:13" s="17" customFormat="1" ht="25.5">
      <c r="A18" s="206"/>
      <c r="B18" s="54" t="s">
        <v>247</v>
      </c>
      <c r="C18" s="57" t="s">
        <v>261</v>
      </c>
      <c r="D18" s="161">
        <v>20038.900000000001</v>
      </c>
      <c r="E18" s="161">
        <f>E124+E126+E128+E133+E134+E167+E210</f>
        <v>0</v>
      </c>
      <c r="F18" s="161">
        <f>F124+F126+F128+F133+F134+F167+F210</f>
        <v>24394</v>
      </c>
      <c r="G18" s="161">
        <f>G124+G126+G128+G133+G134+G167+G210</f>
        <v>30184.46</v>
      </c>
      <c r="H18" s="68">
        <f t="shared" si="0"/>
        <v>123.73723046650815</v>
      </c>
      <c r="I18" s="74">
        <f t="shared" si="1"/>
        <v>150.62932596100583</v>
      </c>
      <c r="J18" s="166"/>
      <c r="K18" s="162"/>
      <c r="L18" s="78"/>
    </row>
    <row r="19" spans="1:13" s="17" customFormat="1" ht="25.5">
      <c r="A19" s="206"/>
      <c r="B19" s="54" t="s">
        <v>248</v>
      </c>
      <c r="C19" s="56" t="s">
        <v>261</v>
      </c>
      <c r="D19" s="161">
        <v>17756.09</v>
      </c>
      <c r="E19" s="161">
        <f>E216+E218</f>
        <v>0</v>
      </c>
      <c r="F19" s="161">
        <f>F216+F218</f>
        <v>0</v>
      </c>
      <c r="G19" s="161">
        <f>G216+G218</f>
        <v>0</v>
      </c>
      <c r="H19" s="68" t="e">
        <f t="shared" si="0"/>
        <v>#DIV/0!</v>
      </c>
      <c r="I19" s="74">
        <f t="shared" si="1"/>
        <v>0</v>
      </c>
      <c r="J19" s="166"/>
      <c r="K19" s="162"/>
      <c r="L19" s="78"/>
      <c r="M19" s="78"/>
    </row>
    <row r="20" spans="1:13" s="17" customFormat="1" ht="25.5">
      <c r="A20" s="206"/>
      <c r="B20" s="54" t="s">
        <v>249</v>
      </c>
      <c r="C20" s="57" t="s">
        <v>262</v>
      </c>
      <c r="D20" s="161">
        <v>97364.14</v>
      </c>
      <c r="E20" s="161">
        <f>E30+E31+E32+E34+E35+E36+E37+E38+E40+E42+E43+E44+E45+E47+E48+E49+E50+E55+E69+E71+E64</f>
        <v>0</v>
      </c>
      <c r="F20" s="161" t="e">
        <f>F30+F31+F32+F34+F35+F36+F37+F38+F40+F42+F43+F44+F45+F47+F48+F49+F50+F55+F69+F71+F64</f>
        <v>#VALUE!</v>
      </c>
      <c r="G20" s="161">
        <f>G30+G31+G32+G34+G35+G36+G37+G38+G40+G42+G43+G44+G45+G47+G48+G49+G50+G55+G69+G71+G64</f>
        <v>76715.740000000005</v>
      </c>
      <c r="H20" s="68" t="e">
        <f>G20/F20*100</f>
        <v>#VALUE!</v>
      </c>
      <c r="I20" s="74">
        <f t="shared" si="1"/>
        <v>78.792602697461305</v>
      </c>
      <c r="J20" s="166"/>
      <c r="K20" s="162"/>
      <c r="M20" s="78"/>
    </row>
    <row r="21" spans="1:13" s="17" customFormat="1" ht="25.5">
      <c r="A21" s="206"/>
      <c r="B21" s="54" t="s">
        <v>250</v>
      </c>
      <c r="C21" s="57" t="s">
        <v>257</v>
      </c>
      <c r="D21" s="161">
        <v>0</v>
      </c>
      <c r="E21" s="161">
        <v>0</v>
      </c>
      <c r="F21" s="161">
        <v>0</v>
      </c>
      <c r="G21" s="161">
        <v>0</v>
      </c>
      <c r="H21" s="68" t="e">
        <f t="shared" si="0"/>
        <v>#DIV/0!</v>
      </c>
      <c r="I21" s="74" t="e">
        <f t="shared" si="1"/>
        <v>#DIV/0!</v>
      </c>
      <c r="J21" s="166"/>
      <c r="K21" s="162"/>
      <c r="L21" s="78"/>
      <c r="M21" s="78"/>
    </row>
    <row r="22" spans="1:13" s="17" customFormat="1" ht="25.5">
      <c r="A22" s="206"/>
      <c r="B22" s="54" t="s">
        <v>280</v>
      </c>
      <c r="C22" s="57" t="s">
        <v>287</v>
      </c>
      <c r="D22" s="161">
        <v>828.72</v>
      </c>
      <c r="E22" s="161">
        <f>E77</f>
        <v>0</v>
      </c>
      <c r="F22" s="161">
        <f>F77</f>
        <v>900</v>
      </c>
      <c r="G22" s="161">
        <f>G77</f>
        <v>907.28</v>
      </c>
      <c r="H22" s="68">
        <f t="shared" si="0"/>
        <v>100.80888888888889</v>
      </c>
      <c r="I22" s="74">
        <f t="shared" si="1"/>
        <v>109.4796795057438</v>
      </c>
      <c r="J22" s="166"/>
      <c r="K22" s="164"/>
      <c r="L22" s="78"/>
      <c r="M22" s="78"/>
    </row>
    <row r="23" spans="1:13" s="17" customFormat="1" ht="25.5">
      <c r="A23" s="206"/>
      <c r="B23" s="54" t="s">
        <v>251</v>
      </c>
      <c r="C23" s="56" t="s">
        <v>258</v>
      </c>
      <c r="D23" s="110">
        <v>0</v>
      </c>
      <c r="E23" s="110">
        <f>E90</f>
        <v>0</v>
      </c>
      <c r="F23" s="110">
        <f>F90</f>
        <v>0</v>
      </c>
      <c r="G23" s="110">
        <f>G90</f>
        <v>0</v>
      </c>
      <c r="H23" s="68" t="e">
        <f t="shared" si="0"/>
        <v>#DIV/0!</v>
      </c>
      <c r="I23" s="68" t="e">
        <f t="shared" si="1"/>
        <v>#DIV/0!</v>
      </c>
      <c r="J23" s="165"/>
    </row>
    <row r="24" spans="1:13" s="17" customFormat="1">
      <c r="A24" s="206"/>
      <c r="B24" s="54" t="s">
        <v>252</v>
      </c>
      <c r="C24" s="57" t="s">
        <v>259</v>
      </c>
      <c r="D24" s="110">
        <v>0</v>
      </c>
      <c r="E24" s="110">
        <f>E146+E148+E150+E155+E160+E161</f>
        <v>0</v>
      </c>
      <c r="F24" s="110">
        <f>F146+F148+F150+F155+F160+F161</f>
        <v>0</v>
      </c>
      <c r="G24" s="110">
        <f>G146+G148+G150+G155+G160+G161</f>
        <v>440.5</v>
      </c>
      <c r="H24" s="68" t="e">
        <f t="shared" si="0"/>
        <v>#DIV/0!</v>
      </c>
      <c r="I24" s="68" t="e">
        <f t="shared" si="1"/>
        <v>#DIV/0!</v>
      </c>
      <c r="J24" s="165"/>
    </row>
    <row r="25" spans="1:13" s="17" customFormat="1" ht="25.5" customHeight="1">
      <c r="A25" s="46" t="s">
        <v>192</v>
      </c>
      <c r="B25" s="193" t="s">
        <v>193</v>
      </c>
      <c r="C25" s="194"/>
      <c r="D25" s="111">
        <f>D26+D51+D56+D65</f>
        <v>107937.48000000001</v>
      </c>
      <c r="E25" s="111">
        <f>E26+E51+E56+E65</f>
        <v>0</v>
      </c>
      <c r="F25" s="111">
        <f>F26+F51+F56+F65</f>
        <v>76715.66</v>
      </c>
      <c r="G25" s="111">
        <f>G26+G51+G56+G65</f>
        <v>76715.740000000005</v>
      </c>
      <c r="H25" s="69">
        <f>(G25/F25)*100</f>
        <v>100.00010428118588</v>
      </c>
      <c r="I25" s="69">
        <f>(H25/D25)*100</f>
        <v>9.2646321075113003E-2</v>
      </c>
      <c r="J25" s="165"/>
    </row>
    <row r="26" spans="1:13" s="17" customFormat="1" ht="25.5" customHeight="1">
      <c r="A26" s="47" t="s">
        <v>194</v>
      </c>
      <c r="B26" s="195" t="s">
        <v>195</v>
      </c>
      <c r="C26" s="196"/>
      <c r="D26" s="112">
        <f>D29+D33+D39+D46</f>
        <v>75924.459999999992</v>
      </c>
      <c r="E26" s="112">
        <f>E29+E33+E39+E46</f>
        <v>0</v>
      </c>
      <c r="F26" s="112">
        <f>F29+F33+F39+F46</f>
        <v>64663.45</v>
      </c>
      <c r="G26" s="112">
        <f>G29+G33+G39+G46</f>
        <v>64663.53</v>
      </c>
      <c r="H26" s="70">
        <f>(G26/F26)*100</f>
        <v>100.0001237174942</v>
      </c>
      <c r="I26" s="70">
        <f>(H26/D26)*100</f>
        <v>0.1317100229853386</v>
      </c>
      <c r="J26" s="165"/>
    </row>
    <row r="27" spans="1:13" s="17" customFormat="1" ht="25.5" customHeight="1">
      <c r="A27" s="48" t="s">
        <v>190</v>
      </c>
      <c r="B27" s="197" t="s">
        <v>196</v>
      </c>
      <c r="C27" s="198"/>
      <c r="D27" s="113">
        <f>D29+D33+D39+D46</f>
        <v>75924.459999999992</v>
      </c>
      <c r="E27" s="113">
        <f>E29+E33+E39+E46</f>
        <v>0</v>
      </c>
      <c r="F27" s="113">
        <f>F29+F33+F39+F46</f>
        <v>64663.45</v>
      </c>
      <c r="G27" s="113">
        <f>G29+G33+G39+G46</f>
        <v>64663.53</v>
      </c>
      <c r="H27" s="71">
        <f>(G27/F27)*100</f>
        <v>100.0001237174942</v>
      </c>
      <c r="I27" s="71">
        <f>(H27/D27)*100</f>
        <v>0.1317100229853386</v>
      </c>
      <c r="J27" s="165"/>
    </row>
    <row r="28" spans="1:13">
      <c r="A28" s="5" t="s">
        <v>191</v>
      </c>
      <c r="B28" s="5"/>
      <c r="C28" s="5" t="s">
        <v>189</v>
      </c>
      <c r="D28" s="104"/>
      <c r="E28" s="104"/>
      <c r="F28" s="104"/>
      <c r="G28" s="104"/>
      <c r="H28" s="61"/>
      <c r="I28" s="61"/>
    </row>
    <row r="29" spans="1:13">
      <c r="A29" s="5"/>
      <c r="B29" s="5">
        <v>321</v>
      </c>
      <c r="C29" s="9" t="s">
        <v>137</v>
      </c>
      <c r="D29" s="104">
        <f>SUM(D30:D32)</f>
        <v>1341</v>
      </c>
      <c r="E29" s="104">
        <f>SUM(E30:E32)</f>
        <v>0</v>
      </c>
      <c r="F29" s="104">
        <f>SUM(F30:F32)</f>
        <v>3795</v>
      </c>
      <c r="G29" s="104">
        <f>SUM(G30:G32)</f>
        <v>3795.08</v>
      </c>
      <c r="H29" s="61">
        <f>(G29/F29)*100</f>
        <v>100.00210803689065</v>
      </c>
      <c r="I29" s="61">
        <f>(H29/D29)*100</f>
        <v>7.4572787499545603</v>
      </c>
    </row>
    <row r="30" spans="1:13">
      <c r="A30" s="5" t="s">
        <v>44</v>
      </c>
      <c r="B30" s="5">
        <v>3211</v>
      </c>
      <c r="C30" s="10" t="s">
        <v>1</v>
      </c>
      <c r="D30" s="108">
        <v>1222.5999999999999</v>
      </c>
      <c r="E30" s="108">
        <v>0</v>
      </c>
      <c r="F30" s="108">
        <v>3131.5</v>
      </c>
      <c r="G30" s="108">
        <v>3131.58</v>
      </c>
      <c r="H30" s="61">
        <f t="shared" ref="H30:H50" si="2">(G30/F30)*100</f>
        <v>100.00255468625258</v>
      </c>
      <c r="I30" s="61">
        <f t="shared" ref="I30:I50" si="3">(H30/D30)*100</f>
        <v>8.1794989928228841</v>
      </c>
    </row>
    <row r="31" spans="1:13">
      <c r="A31" s="5" t="s">
        <v>45</v>
      </c>
      <c r="B31" s="3">
        <v>3213</v>
      </c>
      <c r="C31" s="10" t="s">
        <v>2</v>
      </c>
      <c r="D31" s="108">
        <v>0</v>
      </c>
      <c r="E31" s="108">
        <v>0</v>
      </c>
      <c r="F31" s="108">
        <v>90</v>
      </c>
      <c r="G31" s="108">
        <v>90</v>
      </c>
      <c r="H31" s="61">
        <f t="shared" si="2"/>
        <v>100</v>
      </c>
      <c r="I31" s="61" t="e">
        <f t="shared" si="3"/>
        <v>#DIV/0!</v>
      </c>
    </row>
    <row r="32" spans="1:13" ht="21.75" customHeight="1">
      <c r="A32" s="5" t="s">
        <v>46</v>
      </c>
      <c r="B32" s="49">
        <v>3214</v>
      </c>
      <c r="C32" s="10" t="s">
        <v>3</v>
      </c>
      <c r="D32" s="108">
        <v>118.4</v>
      </c>
      <c r="E32" s="108">
        <v>0</v>
      </c>
      <c r="F32" s="108">
        <v>573.5</v>
      </c>
      <c r="G32" s="108">
        <v>573.5</v>
      </c>
      <c r="H32" s="61">
        <f t="shared" si="2"/>
        <v>100</v>
      </c>
      <c r="I32" s="61">
        <f t="shared" si="3"/>
        <v>84.459459459459453</v>
      </c>
    </row>
    <row r="33" spans="1:9">
      <c r="A33" s="3"/>
      <c r="B33" s="3">
        <v>322</v>
      </c>
      <c r="C33" s="9" t="s">
        <v>139</v>
      </c>
      <c r="D33" s="104">
        <f>SUM(D34:D38)</f>
        <v>53337.57</v>
      </c>
      <c r="E33" s="104">
        <f>SUM(E34:E38)</f>
        <v>0</v>
      </c>
      <c r="F33" s="104">
        <f>SUM(F34:F38)</f>
        <v>36953.599999999999</v>
      </c>
      <c r="G33" s="104">
        <f>SUM(G34:G38)</f>
        <v>36953.599999999999</v>
      </c>
      <c r="H33" s="61">
        <f t="shared" si="2"/>
        <v>100</v>
      </c>
      <c r="I33" s="61">
        <f t="shared" si="3"/>
        <v>0.18748510665184034</v>
      </c>
    </row>
    <row r="34" spans="1:9" ht="25.5">
      <c r="A34" s="5" t="s">
        <v>47</v>
      </c>
      <c r="B34" s="3">
        <v>3221</v>
      </c>
      <c r="C34" s="10" t="s">
        <v>4</v>
      </c>
      <c r="D34" s="108">
        <v>5528.48</v>
      </c>
      <c r="E34" s="108">
        <v>0</v>
      </c>
      <c r="F34" s="108">
        <v>3000</v>
      </c>
      <c r="G34" s="108">
        <v>3143.78</v>
      </c>
      <c r="H34" s="61">
        <f t="shared" si="2"/>
        <v>104.79266666666666</v>
      </c>
      <c r="I34" s="61">
        <f t="shared" si="3"/>
        <v>1.8955059377381609</v>
      </c>
    </row>
    <row r="35" spans="1:9">
      <c r="A35" s="5" t="s">
        <v>48</v>
      </c>
      <c r="B35" s="3">
        <v>3223</v>
      </c>
      <c r="C35" s="10" t="s">
        <v>5</v>
      </c>
      <c r="D35" s="108">
        <v>41467.19</v>
      </c>
      <c r="E35" s="108">
        <v>0</v>
      </c>
      <c r="F35" s="108">
        <v>31653.599999999999</v>
      </c>
      <c r="G35" s="108">
        <v>31357.72</v>
      </c>
      <c r="H35" s="61">
        <f t="shared" si="2"/>
        <v>99.065256400535802</v>
      </c>
      <c r="I35" s="61">
        <f t="shared" si="3"/>
        <v>0.23890033638772193</v>
      </c>
    </row>
    <row r="36" spans="1:9" ht="25.5">
      <c r="A36" s="5" t="s">
        <v>49</v>
      </c>
      <c r="B36" s="3">
        <v>3224</v>
      </c>
      <c r="C36" s="10" t="s">
        <v>6</v>
      </c>
      <c r="D36" s="108">
        <v>4162.43</v>
      </c>
      <c r="E36" s="108">
        <v>0</v>
      </c>
      <c r="F36" s="108">
        <v>1900</v>
      </c>
      <c r="G36" s="108">
        <v>2057.7800000000002</v>
      </c>
      <c r="H36" s="61">
        <f t="shared" si="2"/>
        <v>108.3042105263158</v>
      </c>
      <c r="I36" s="61">
        <f t="shared" si="3"/>
        <v>2.6019467120483899</v>
      </c>
    </row>
    <row r="37" spans="1:9">
      <c r="A37" s="5" t="s">
        <v>50</v>
      </c>
      <c r="B37" s="3">
        <v>3225</v>
      </c>
      <c r="C37" s="10" t="s">
        <v>7</v>
      </c>
      <c r="D37" s="108">
        <v>1835.96</v>
      </c>
      <c r="E37" s="108">
        <v>0</v>
      </c>
      <c r="F37" s="108" t="s">
        <v>316</v>
      </c>
      <c r="G37" s="108">
        <v>0</v>
      </c>
      <c r="H37" s="61" t="e">
        <f t="shared" si="2"/>
        <v>#VALUE!</v>
      </c>
      <c r="I37" s="61" t="e">
        <f t="shared" si="3"/>
        <v>#VALUE!</v>
      </c>
    </row>
    <row r="38" spans="1:9" ht="25.5">
      <c r="A38" s="5" t="s">
        <v>51</v>
      </c>
      <c r="B38" s="3">
        <v>3227</v>
      </c>
      <c r="C38" s="10" t="s">
        <v>8</v>
      </c>
      <c r="D38" s="108">
        <v>343.51</v>
      </c>
      <c r="E38" s="108">
        <v>0</v>
      </c>
      <c r="F38" s="108">
        <v>400</v>
      </c>
      <c r="G38" s="108">
        <v>394.32</v>
      </c>
      <c r="H38" s="61">
        <f t="shared" si="2"/>
        <v>98.58</v>
      </c>
      <c r="I38" s="61">
        <f t="shared" si="3"/>
        <v>28.697854502052344</v>
      </c>
    </row>
    <row r="39" spans="1:9">
      <c r="A39" s="3"/>
      <c r="B39" s="3">
        <v>323</v>
      </c>
      <c r="C39" s="9" t="s">
        <v>140</v>
      </c>
      <c r="D39" s="104">
        <f>SUM(D40:D45)</f>
        <v>19295.439999999999</v>
      </c>
      <c r="E39" s="104">
        <f>SUM(E40:E45)</f>
        <v>0</v>
      </c>
      <c r="F39" s="104">
        <f>SUM(F40:F45)</f>
        <v>20616.239999999998</v>
      </c>
      <c r="G39" s="104">
        <f>SUM(G40:G45)</f>
        <v>20616.240000000002</v>
      </c>
      <c r="H39" s="61">
        <f t="shared" si="2"/>
        <v>100.00000000000003</v>
      </c>
      <c r="I39" s="61">
        <f t="shared" si="3"/>
        <v>0.51825716335051197</v>
      </c>
    </row>
    <row r="40" spans="1:9">
      <c r="A40" s="5" t="s">
        <v>52</v>
      </c>
      <c r="B40" s="3">
        <v>3231</v>
      </c>
      <c r="C40" s="10" t="s">
        <v>9</v>
      </c>
      <c r="D40" s="108">
        <v>3319.62</v>
      </c>
      <c r="E40" s="108">
        <v>0</v>
      </c>
      <c r="F40" s="108">
        <v>3265.5</v>
      </c>
      <c r="G40" s="108">
        <v>3265.5</v>
      </c>
      <c r="H40" s="61">
        <f t="shared" si="2"/>
        <v>100</v>
      </c>
      <c r="I40" s="61">
        <f t="shared" si="3"/>
        <v>3.012392984739217</v>
      </c>
    </row>
    <row r="41" spans="1:9">
      <c r="A41" s="5" t="s">
        <v>53</v>
      </c>
      <c r="B41" s="3">
        <v>3233</v>
      </c>
      <c r="C41" s="10" t="s">
        <v>11</v>
      </c>
      <c r="D41" s="108">
        <v>0</v>
      </c>
      <c r="E41" s="108">
        <v>0</v>
      </c>
      <c r="F41" s="108">
        <v>0</v>
      </c>
      <c r="G41" s="108">
        <v>0</v>
      </c>
      <c r="H41" s="61" t="e">
        <f t="shared" si="2"/>
        <v>#DIV/0!</v>
      </c>
      <c r="I41" s="61" t="e">
        <f t="shared" si="3"/>
        <v>#DIV/0!</v>
      </c>
    </row>
    <row r="42" spans="1:9">
      <c r="A42" s="5" t="s">
        <v>54</v>
      </c>
      <c r="B42" s="3">
        <v>3234</v>
      </c>
      <c r="C42" s="10" t="s">
        <v>12</v>
      </c>
      <c r="D42" s="108">
        <v>6008.37</v>
      </c>
      <c r="E42" s="108">
        <v>0</v>
      </c>
      <c r="F42" s="108">
        <v>5000</v>
      </c>
      <c r="G42" s="108">
        <v>4823.5600000000004</v>
      </c>
      <c r="H42" s="61">
        <f t="shared" si="2"/>
        <v>96.47120000000001</v>
      </c>
      <c r="I42" s="61">
        <f t="shared" si="3"/>
        <v>1.6056135024973499</v>
      </c>
    </row>
    <row r="43" spans="1:9">
      <c r="A43" s="5" t="s">
        <v>55</v>
      </c>
      <c r="B43" s="3">
        <v>3236</v>
      </c>
      <c r="C43" s="10" t="s">
        <v>13</v>
      </c>
      <c r="D43" s="108">
        <v>3257.41</v>
      </c>
      <c r="E43" s="108">
        <v>0</v>
      </c>
      <c r="F43" s="108">
        <v>3000</v>
      </c>
      <c r="G43" s="108">
        <v>2913.59</v>
      </c>
      <c r="H43" s="61">
        <f t="shared" si="2"/>
        <v>97.119666666666674</v>
      </c>
      <c r="I43" s="61">
        <f t="shared" si="3"/>
        <v>2.981499616771198</v>
      </c>
    </row>
    <row r="44" spans="1:9">
      <c r="A44" s="5" t="s">
        <v>56</v>
      </c>
      <c r="B44" s="3">
        <v>3238</v>
      </c>
      <c r="C44" s="10" t="s">
        <v>15</v>
      </c>
      <c r="D44" s="108">
        <v>2930.57</v>
      </c>
      <c r="E44" s="108">
        <v>0</v>
      </c>
      <c r="F44" s="108">
        <v>3200</v>
      </c>
      <c r="G44" s="108">
        <v>3383.73</v>
      </c>
      <c r="H44" s="61">
        <f t="shared" si="2"/>
        <v>105.7415625</v>
      </c>
      <c r="I44" s="61">
        <f t="shared" si="3"/>
        <v>3.6082251063786224</v>
      </c>
    </row>
    <row r="45" spans="1:9">
      <c r="A45" s="5" t="s">
        <v>57</v>
      </c>
      <c r="B45" s="3">
        <v>3239</v>
      </c>
      <c r="C45" s="10" t="s">
        <v>16</v>
      </c>
      <c r="D45" s="108">
        <v>3779.47</v>
      </c>
      <c r="E45" s="108">
        <v>0</v>
      </c>
      <c r="F45" s="108">
        <v>6150.74</v>
      </c>
      <c r="G45" s="108">
        <v>6229.86</v>
      </c>
      <c r="H45" s="61">
        <f t="shared" si="2"/>
        <v>101.28634928480149</v>
      </c>
      <c r="I45" s="61">
        <f t="shared" si="3"/>
        <v>2.679908804271538</v>
      </c>
    </row>
    <row r="46" spans="1:9" ht="25.5">
      <c r="A46" s="3"/>
      <c r="B46" s="3">
        <v>329</v>
      </c>
      <c r="C46" s="9" t="s">
        <v>20</v>
      </c>
      <c r="D46" s="104">
        <f>SUM(D47:D50)</f>
        <v>1950.45</v>
      </c>
      <c r="E46" s="104">
        <f>SUM(E47:E50)</f>
        <v>0</v>
      </c>
      <c r="F46" s="104">
        <f>SUM(F47:F50)</f>
        <v>3298.6099999999997</v>
      </c>
      <c r="G46" s="104">
        <f>SUM(G47:G50)</f>
        <v>3298.61</v>
      </c>
      <c r="H46" s="61">
        <f t="shared" si="2"/>
        <v>100.00000000000003</v>
      </c>
      <c r="I46" s="61">
        <f t="shared" si="3"/>
        <v>5.1270219692891397</v>
      </c>
    </row>
    <row r="47" spans="1:9">
      <c r="A47" s="5" t="s">
        <v>58</v>
      </c>
      <c r="B47" s="3">
        <v>3292</v>
      </c>
      <c r="C47" s="10" t="s">
        <v>17</v>
      </c>
      <c r="D47" s="108">
        <v>972.07</v>
      </c>
      <c r="E47" s="108">
        <v>0</v>
      </c>
      <c r="F47" s="108">
        <v>1138.6099999999999</v>
      </c>
      <c r="G47" s="108">
        <v>1630.83</v>
      </c>
      <c r="H47" s="61">
        <f t="shared" si="2"/>
        <v>143.22990312749758</v>
      </c>
      <c r="I47" s="61">
        <f t="shared" si="3"/>
        <v>14.734525613124319</v>
      </c>
    </row>
    <row r="48" spans="1:9">
      <c r="A48" s="5" t="s">
        <v>59</v>
      </c>
      <c r="B48" s="3">
        <v>3293</v>
      </c>
      <c r="C48" s="10" t="s">
        <v>18</v>
      </c>
      <c r="D48" s="108">
        <v>299.35000000000002</v>
      </c>
      <c r="E48" s="108">
        <v>0</v>
      </c>
      <c r="F48" s="108">
        <v>1000</v>
      </c>
      <c r="G48" s="108">
        <v>1000</v>
      </c>
      <c r="H48" s="61">
        <f t="shared" si="2"/>
        <v>100</v>
      </c>
      <c r="I48" s="61">
        <f t="shared" si="3"/>
        <v>33.405712376816432</v>
      </c>
    </row>
    <row r="49" spans="1:9">
      <c r="A49" s="5" t="s">
        <v>60</v>
      </c>
      <c r="B49" s="3">
        <v>3294</v>
      </c>
      <c r="C49" s="10" t="s">
        <v>143</v>
      </c>
      <c r="D49" s="108">
        <v>163.09</v>
      </c>
      <c r="E49" s="108">
        <v>0</v>
      </c>
      <c r="F49" s="108">
        <v>160</v>
      </c>
      <c r="G49" s="108">
        <v>163.09</v>
      </c>
      <c r="H49" s="61">
        <f t="shared" si="2"/>
        <v>101.93125000000001</v>
      </c>
      <c r="I49" s="61">
        <f t="shared" si="3"/>
        <v>62.5</v>
      </c>
    </row>
    <row r="50" spans="1:9" ht="25.5">
      <c r="A50" s="5" t="s">
        <v>61</v>
      </c>
      <c r="B50" s="3">
        <v>3299</v>
      </c>
      <c r="C50" s="10" t="s">
        <v>20</v>
      </c>
      <c r="D50" s="108">
        <v>515.94000000000005</v>
      </c>
      <c r="E50" s="108">
        <v>0</v>
      </c>
      <c r="F50" s="108">
        <v>1000</v>
      </c>
      <c r="G50" s="108">
        <v>504.69</v>
      </c>
      <c r="H50" s="61">
        <f t="shared" si="2"/>
        <v>50.468999999999994</v>
      </c>
      <c r="I50" s="61">
        <f t="shared" si="3"/>
        <v>9.7819513896964736</v>
      </c>
    </row>
    <row r="51" spans="1:9" ht="32.25" customHeight="1">
      <c r="A51" s="47" t="s">
        <v>194</v>
      </c>
      <c r="B51" s="195" t="s">
        <v>197</v>
      </c>
      <c r="C51" s="196"/>
      <c r="D51" s="114">
        <f>D52</f>
        <v>4140.57</v>
      </c>
      <c r="E51" s="114">
        <f>E52</f>
        <v>0</v>
      </c>
      <c r="F51" s="114">
        <f>F52</f>
        <v>5737.61</v>
      </c>
      <c r="G51" s="114">
        <f>G52</f>
        <v>5737.61</v>
      </c>
      <c r="H51" s="72">
        <f>(G51/F51)*100</f>
        <v>100</v>
      </c>
      <c r="I51" s="72">
        <f>(H51/D51)*100</f>
        <v>2.4151264197924442</v>
      </c>
    </row>
    <row r="52" spans="1:9" ht="25.5">
      <c r="A52" s="48" t="s">
        <v>190</v>
      </c>
      <c r="B52" s="197" t="s">
        <v>196</v>
      </c>
      <c r="C52" s="198"/>
      <c r="D52" s="115">
        <f>D54</f>
        <v>4140.57</v>
      </c>
      <c r="E52" s="115">
        <f>E54</f>
        <v>0</v>
      </c>
      <c r="F52" s="115">
        <f>F54</f>
        <v>5737.61</v>
      </c>
      <c r="G52" s="115">
        <f>G54</f>
        <v>5737.61</v>
      </c>
      <c r="H52" s="73">
        <f>(G52/F52)*100</f>
        <v>100</v>
      </c>
      <c r="I52" s="73">
        <f>(H52/D52)*100</f>
        <v>2.4151264197924442</v>
      </c>
    </row>
    <row r="53" spans="1:9">
      <c r="A53" s="5" t="s">
        <v>191</v>
      </c>
      <c r="B53" s="5"/>
      <c r="C53" s="5" t="s">
        <v>189</v>
      </c>
      <c r="D53" s="104"/>
      <c r="E53" s="104"/>
      <c r="F53" s="104"/>
      <c r="G53" s="104"/>
      <c r="H53" s="61"/>
      <c r="I53" s="61"/>
    </row>
    <row r="54" spans="1:9">
      <c r="A54" s="3"/>
      <c r="B54" s="3">
        <v>323</v>
      </c>
      <c r="C54" s="9" t="s">
        <v>140</v>
      </c>
      <c r="D54" s="104">
        <f>SUM(D55)</f>
        <v>4140.57</v>
      </c>
      <c r="E54" s="104">
        <f>SUM(E55)</f>
        <v>0</v>
      </c>
      <c r="F54" s="104">
        <f>SUM(F55)</f>
        <v>5737.61</v>
      </c>
      <c r="G54" s="104">
        <f>SUM(G55)</f>
        <v>5737.61</v>
      </c>
      <c r="H54" s="61">
        <f>(G54/F54)*100</f>
        <v>100</v>
      </c>
      <c r="I54" s="61">
        <f>(H54/D54)*100</f>
        <v>2.4151264197924442</v>
      </c>
    </row>
    <row r="55" spans="1:9" ht="25.5">
      <c r="A55" s="5" t="s">
        <v>62</v>
      </c>
      <c r="B55" s="3">
        <v>3232</v>
      </c>
      <c r="C55" s="10" t="s">
        <v>10</v>
      </c>
      <c r="D55" s="108">
        <v>4140.57</v>
      </c>
      <c r="E55" s="108">
        <v>0</v>
      </c>
      <c r="F55" s="108">
        <v>5737.61</v>
      </c>
      <c r="G55" s="108">
        <v>5737.61</v>
      </c>
      <c r="H55" s="61">
        <f>(G55/F55)*100</f>
        <v>100</v>
      </c>
      <c r="I55" s="61">
        <f>(H55/D55)*100</f>
        <v>2.4151264197924442</v>
      </c>
    </row>
    <row r="56" spans="1:9">
      <c r="A56" s="47" t="s">
        <v>194</v>
      </c>
      <c r="B56" s="195" t="s">
        <v>198</v>
      </c>
      <c r="C56" s="196"/>
      <c r="D56" s="114">
        <f>D57+D61</f>
        <v>24030.32</v>
      </c>
      <c r="E56" s="114">
        <f>E57+E61</f>
        <v>0</v>
      </c>
      <c r="F56" s="114">
        <f>F57+F61</f>
        <v>0</v>
      </c>
      <c r="G56" s="114">
        <f>G57+G61</f>
        <v>0</v>
      </c>
      <c r="H56" s="72" t="e">
        <f>(G56/F56)*100</f>
        <v>#DIV/0!</v>
      </c>
      <c r="I56" s="72" t="e">
        <f>(H56/D56)*100</f>
        <v>#DIV/0!</v>
      </c>
    </row>
    <row r="57" spans="1:9" ht="25.5">
      <c r="A57" s="48" t="s">
        <v>190</v>
      </c>
      <c r="B57" s="197" t="s">
        <v>199</v>
      </c>
      <c r="C57" s="198"/>
      <c r="D57" s="115">
        <f>D59</f>
        <v>10573.34</v>
      </c>
      <c r="E57" s="115">
        <f>E59</f>
        <v>0</v>
      </c>
      <c r="F57" s="115">
        <f>F59</f>
        <v>0</v>
      </c>
      <c r="G57" s="115">
        <f>G59</f>
        <v>0</v>
      </c>
      <c r="H57" s="73" t="e">
        <f>(G57/F57)*100</f>
        <v>#DIV/0!</v>
      </c>
      <c r="I57" s="73" t="e">
        <f>(H57/D57)*100</f>
        <v>#DIV/0!</v>
      </c>
    </row>
    <row r="58" spans="1:9">
      <c r="A58" s="5" t="s">
        <v>191</v>
      </c>
      <c r="B58" s="5"/>
      <c r="C58" s="5" t="s">
        <v>189</v>
      </c>
      <c r="D58" s="104"/>
      <c r="E58" s="104"/>
      <c r="F58" s="104"/>
      <c r="G58" s="104"/>
      <c r="H58" s="61"/>
      <c r="I58" s="61"/>
    </row>
    <row r="59" spans="1:9">
      <c r="A59" s="3"/>
      <c r="B59" s="3">
        <v>323</v>
      </c>
      <c r="C59" s="9" t="s">
        <v>140</v>
      </c>
      <c r="D59" s="104">
        <f>SUM(D60)</f>
        <v>10573.34</v>
      </c>
      <c r="E59" s="104">
        <f>SUM(E60)</f>
        <v>0</v>
      </c>
      <c r="F59" s="104">
        <f>SUM(F60)</f>
        <v>0</v>
      </c>
      <c r="G59" s="104">
        <f>SUM(G60)</f>
        <v>0</v>
      </c>
      <c r="H59" s="61" t="e">
        <f>(G59/F59)*100</f>
        <v>#DIV/0!</v>
      </c>
      <c r="I59" s="61" t="e">
        <f>(H59/D59)*100</f>
        <v>#DIV/0!</v>
      </c>
    </row>
    <row r="60" spans="1:9" ht="25.5">
      <c r="A60" s="5" t="s">
        <v>200</v>
      </c>
      <c r="B60" s="3">
        <v>32319</v>
      </c>
      <c r="C60" s="10" t="s">
        <v>263</v>
      </c>
      <c r="D60" s="108">
        <v>10573.34</v>
      </c>
      <c r="E60" s="108">
        <v>0</v>
      </c>
      <c r="F60" s="108">
        <v>0</v>
      </c>
      <c r="G60" s="108">
        <v>0</v>
      </c>
      <c r="H60" s="61" t="e">
        <f>(G60/F60)*100</f>
        <v>#DIV/0!</v>
      </c>
      <c r="I60" s="61" t="e">
        <f>(H60/D60)*100</f>
        <v>#DIV/0!</v>
      </c>
    </row>
    <row r="61" spans="1:9" ht="25.5" customHeight="1">
      <c r="A61" s="48" t="s">
        <v>190</v>
      </c>
      <c r="B61" s="197" t="s">
        <v>196</v>
      </c>
      <c r="C61" s="198"/>
      <c r="D61" s="115">
        <f>D63</f>
        <v>13456.98</v>
      </c>
      <c r="E61" s="115">
        <f>E63</f>
        <v>0</v>
      </c>
      <c r="F61" s="115">
        <f>F63</f>
        <v>0</v>
      </c>
      <c r="G61" s="115">
        <f>G63</f>
        <v>0</v>
      </c>
      <c r="H61" s="73" t="e">
        <f>(G61/F61)*100</f>
        <v>#DIV/0!</v>
      </c>
      <c r="I61" s="73" t="e">
        <f>(H61/D61)*100</f>
        <v>#DIV/0!</v>
      </c>
    </row>
    <row r="62" spans="1:9">
      <c r="A62" s="5" t="s">
        <v>191</v>
      </c>
      <c r="B62" s="5"/>
      <c r="C62" s="5" t="s">
        <v>189</v>
      </c>
      <c r="D62" s="104"/>
      <c r="E62" s="104"/>
      <c r="F62" s="104"/>
      <c r="G62" s="104"/>
      <c r="H62" s="61"/>
      <c r="I62" s="61"/>
    </row>
    <row r="63" spans="1:9">
      <c r="A63" s="3"/>
      <c r="B63" s="3">
        <v>323</v>
      </c>
      <c r="C63" s="9" t="s">
        <v>140</v>
      </c>
      <c r="D63" s="104">
        <f>SUM(D64)</f>
        <v>13456.98</v>
      </c>
      <c r="E63" s="104">
        <f>SUM(E64)</f>
        <v>0</v>
      </c>
      <c r="F63" s="104">
        <f>SUM(F64)</f>
        <v>0</v>
      </c>
      <c r="G63" s="104">
        <f>SUM(G64)</f>
        <v>0</v>
      </c>
      <c r="H63" s="61" t="e">
        <f>(G63/F63)*100</f>
        <v>#DIV/0!</v>
      </c>
      <c r="I63" s="61" t="e">
        <f>(H63/D63)*100</f>
        <v>#DIV/0!</v>
      </c>
    </row>
    <row r="64" spans="1:9" ht="25.5">
      <c r="A64" s="5" t="s">
        <v>201</v>
      </c>
      <c r="B64" s="3">
        <v>32319</v>
      </c>
      <c r="C64" s="10" t="s">
        <v>263</v>
      </c>
      <c r="D64" s="108">
        <v>13456.98</v>
      </c>
      <c r="E64" s="108">
        <v>0</v>
      </c>
      <c r="F64" s="108">
        <v>0</v>
      </c>
      <c r="G64" s="108">
        <v>0</v>
      </c>
      <c r="H64" s="61" t="e">
        <f>(G64/E64)*100</f>
        <v>#DIV/0!</v>
      </c>
      <c r="I64" s="61" t="e">
        <f>(H64/D64)*100</f>
        <v>#DIV/0!</v>
      </c>
    </row>
    <row r="65" spans="1:9">
      <c r="A65" s="47" t="s">
        <v>194</v>
      </c>
      <c r="B65" s="195" t="s">
        <v>202</v>
      </c>
      <c r="C65" s="196"/>
      <c r="D65" s="114">
        <f>D66</f>
        <v>3842.13</v>
      </c>
      <c r="E65" s="114">
        <f>E66</f>
        <v>0</v>
      </c>
      <c r="F65" s="114">
        <f>F66</f>
        <v>6314.6</v>
      </c>
      <c r="G65" s="114">
        <f>G66</f>
        <v>6314.6</v>
      </c>
      <c r="H65" s="72">
        <f>(G65/F65)*100</f>
        <v>100</v>
      </c>
      <c r="I65" s="72">
        <f>(H65/D65)*100</f>
        <v>2.6027229687699274</v>
      </c>
    </row>
    <row r="66" spans="1:9" ht="25.5">
      <c r="A66" s="48" t="s">
        <v>190</v>
      </c>
      <c r="B66" s="197" t="s">
        <v>199</v>
      </c>
      <c r="C66" s="198"/>
      <c r="D66" s="115">
        <f>D68+D70</f>
        <v>3842.13</v>
      </c>
      <c r="E66" s="115">
        <f>E68+E70</f>
        <v>0</v>
      </c>
      <c r="F66" s="115">
        <f>F68+F70</f>
        <v>6314.6</v>
      </c>
      <c r="G66" s="115">
        <f>G68+G70</f>
        <v>6314.6</v>
      </c>
      <c r="H66" s="73">
        <f>(G66/F66)*100</f>
        <v>100</v>
      </c>
      <c r="I66" s="73">
        <f>(H66/D66)*100</f>
        <v>2.6027229687699274</v>
      </c>
    </row>
    <row r="67" spans="1:9">
      <c r="A67" s="5" t="s">
        <v>191</v>
      </c>
      <c r="B67" s="5"/>
      <c r="C67" s="5" t="s">
        <v>189</v>
      </c>
      <c r="D67" s="104"/>
      <c r="E67" s="104"/>
      <c r="F67" s="104"/>
      <c r="G67" s="104"/>
      <c r="H67" s="61"/>
      <c r="I67" s="61"/>
    </row>
    <row r="68" spans="1:9">
      <c r="A68" s="3"/>
      <c r="B68" s="3">
        <v>422</v>
      </c>
      <c r="C68" s="11" t="s">
        <v>155</v>
      </c>
      <c r="D68" s="104">
        <f>D69</f>
        <v>3842.13</v>
      </c>
      <c r="E68" s="104">
        <f>E69</f>
        <v>0</v>
      </c>
      <c r="F68" s="104">
        <f>F69</f>
        <v>6117</v>
      </c>
      <c r="G68" s="104">
        <f>G69</f>
        <v>6117</v>
      </c>
      <c r="H68" s="61">
        <f t="shared" ref="H68:H74" si="4">(G68/F68)*100</f>
        <v>100</v>
      </c>
      <c r="I68" s="61">
        <f t="shared" ref="I68:I74" si="5">(H68/D68)*100</f>
        <v>2.6027229687699274</v>
      </c>
    </row>
    <row r="69" spans="1:9">
      <c r="A69" s="5" t="s">
        <v>63</v>
      </c>
      <c r="B69" s="3">
        <v>4221</v>
      </c>
      <c r="C69" s="15" t="s">
        <v>23</v>
      </c>
      <c r="D69" s="108">
        <v>3842.13</v>
      </c>
      <c r="E69" s="108">
        <v>0</v>
      </c>
      <c r="F69" s="108">
        <v>6117</v>
      </c>
      <c r="G69" s="108">
        <v>6117</v>
      </c>
      <c r="H69" s="61">
        <f t="shared" si="4"/>
        <v>100</v>
      </c>
      <c r="I69" s="61">
        <f t="shared" si="5"/>
        <v>2.6027229687699274</v>
      </c>
    </row>
    <row r="70" spans="1:9" ht="25.5">
      <c r="A70" s="3"/>
      <c r="B70" s="3">
        <v>424</v>
      </c>
      <c r="C70" s="11" t="s">
        <v>157</v>
      </c>
      <c r="D70" s="104">
        <f>D71</f>
        <v>0</v>
      </c>
      <c r="E70" s="104">
        <f>E71</f>
        <v>0</v>
      </c>
      <c r="F70" s="104">
        <f>F71</f>
        <v>197.6</v>
      </c>
      <c r="G70" s="104">
        <f>G71</f>
        <v>197.6</v>
      </c>
      <c r="H70" s="61">
        <f t="shared" si="4"/>
        <v>100</v>
      </c>
      <c r="I70" s="61" t="e">
        <f t="shared" si="5"/>
        <v>#DIV/0!</v>
      </c>
    </row>
    <row r="71" spans="1:9">
      <c r="A71" s="5" t="s">
        <v>64</v>
      </c>
      <c r="B71" s="3">
        <v>4241</v>
      </c>
      <c r="C71" s="12" t="s">
        <v>158</v>
      </c>
      <c r="D71" s="108">
        <v>0</v>
      </c>
      <c r="E71" s="108">
        <v>0</v>
      </c>
      <c r="F71" s="108">
        <v>197.6</v>
      </c>
      <c r="G71" s="108">
        <v>197.6</v>
      </c>
      <c r="H71" s="61">
        <f t="shared" si="4"/>
        <v>100</v>
      </c>
      <c r="I71" s="61" t="e">
        <f t="shared" si="5"/>
        <v>#DIV/0!</v>
      </c>
    </row>
    <row r="72" spans="1:9">
      <c r="A72" s="46" t="s">
        <v>192</v>
      </c>
      <c r="B72" s="193" t="s">
        <v>203</v>
      </c>
      <c r="C72" s="194"/>
      <c r="D72" s="111">
        <f>D73+D87</f>
        <v>5000.55</v>
      </c>
      <c r="E72" s="111">
        <f>E73+E87</f>
        <v>0</v>
      </c>
      <c r="F72" s="111">
        <f>F73+F87</f>
        <v>3400</v>
      </c>
      <c r="G72" s="111">
        <f>G73+G87</f>
        <v>1876.35</v>
      </c>
      <c r="H72" s="69">
        <f t="shared" si="4"/>
        <v>55.186764705882354</v>
      </c>
      <c r="I72" s="69">
        <f t="shared" si="5"/>
        <v>1.1036138965890223</v>
      </c>
    </row>
    <row r="73" spans="1:9">
      <c r="A73" s="47" t="s">
        <v>194</v>
      </c>
      <c r="B73" s="195" t="s">
        <v>204</v>
      </c>
      <c r="C73" s="196"/>
      <c r="D73" s="112">
        <f>D74+D82</f>
        <v>5000.55</v>
      </c>
      <c r="E73" s="112">
        <f>E74+E82</f>
        <v>0</v>
      </c>
      <c r="F73" s="112">
        <f>F74+F82</f>
        <v>3400</v>
      </c>
      <c r="G73" s="112">
        <f>G74+G82</f>
        <v>1876.35</v>
      </c>
      <c r="H73" s="70">
        <f t="shared" si="4"/>
        <v>55.186764705882354</v>
      </c>
      <c r="I73" s="70">
        <f t="shared" si="5"/>
        <v>1.1036138965890223</v>
      </c>
    </row>
    <row r="74" spans="1:9" ht="25.5">
      <c r="A74" s="48" t="s">
        <v>190</v>
      </c>
      <c r="B74" s="197" t="s">
        <v>205</v>
      </c>
      <c r="C74" s="198"/>
      <c r="D74" s="113">
        <f>D76+D78+D80</f>
        <v>5000.55</v>
      </c>
      <c r="E74" s="113">
        <f>E76+E78+E80</f>
        <v>0</v>
      </c>
      <c r="F74" s="113">
        <f>F76+F78+F80</f>
        <v>3400</v>
      </c>
      <c r="G74" s="113">
        <f>G76+G78+G80</f>
        <v>1876.35</v>
      </c>
      <c r="H74" s="71">
        <f t="shared" si="4"/>
        <v>55.186764705882354</v>
      </c>
      <c r="I74" s="71">
        <f t="shared" si="5"/>
        <v>1.1036138965890223</v>
      </c>
    </row>
    <row r="75" spans="1:9">
      <c r="A75" s="5" t="s">
        <v>191</v>
      </c>
      <c r="B75" s="5"/>
      <c r="C75" s="5" t="s">
        <v>189</v>
      </c>
      <c r="D75" s="104"/>
      <c r="E75" s="104"/>
      <c r="F75" s="104"/>
      <c r="G75" s="104"/>
      <c r="H75" s="61"/>
      <c r="I75" s="61"/>
    </row>
    <row r="76" spans="1:9">
      <c r="A76" s="3"/>
      <c r="B76" s="3">
        <v>321</v>
      </c>
      <c r="C76" s="9" t="s">
        <v>137</v>
      </c>
      <c r="D76" s="104">
        <f>D77</f>
        <v>828.72</v>
      </c>
      <c r="E76" s="104">
        <f>E77</f>
        <v>0</v>
      </c>
      <c r="F76" s="104">
        <f>F77</f>
        <v>900</v>
      </c>
      <c r="G76" s="104">
        <f>G77</f>
        <v>907.28</v>
      </c>
      <c r="H76" s="61">
        <f t="shared" ref="H76:H83" si="6">(G76/F76)*100</f>
        <v>100.80888888888889</v>
      </c>
      <c r="I76" s="61">
        <f t="shared" ref="I76:I90" si="7">(H76/D76)*100</f>
        <v>12.164408833971532</v>
      </c>
    </row>
    <row r="77" spans="1:9">
      <c r="A77" s="5" t="s">
        <v>80</v>
      </c>
      <c r="B77" s="3">
        <v>3211</v>
      </c>
      <c r="C77" s="10" t="s">
        <v>1</v>
      </c>
      <c r="D77" s="108">
        <v>828.72</v>
      </c>
      <c r="E77" s="108">
        <v>0</v>
      </c>
      <c r="F77" s="108">
        <v>900</v>
      </c>
      <c r="G77" s="108">
        <v>907.28</v>
      </c>
      <c r="H77" s="61">
        <f t="shared" si="6"/>
        <v>100.80888888888889</v>
      </c>
      <c r="I77" s="61">
        <f t="shared" si="7"/>
        <v>12.164408833971532</v>
      </c>
    </row>
    <row r="78" spans="1:9">
      <c r="A78" s="3"/>
      <c r="B78" s="3">
        <v>322</v>
      </c>
      <c r="C78" s="9" t="s">
        <v>139</v>
      </c>
      <c r="D78" s="104">
        <f>D79</f>
        <v>272.94</v>
      </c>
      <c r="E78" s="104">
        <f>E79</f>
        <v>0</v>
      </c>
      <c r="F78" s="104">
        <f>F79</f>
        <v>0</v>
      </c>
      <c r="G78" s="104">
        <f>G79</f>
        <v>0</v>
      </c>
      <c r="H78" s="61" t="e">
        <f t="shared" si="6"/>
        <v>#DIV/0!</v>
      </c>
      <c r="I78" s="61" t="e">
        <f t="shared" si="7"/>
        <v>#DIV/0!</v>
      </c>
    </row>
    <row r="79" spans="1:9">
      <c r="A79" s="5" t="s">
        <v>65</v>
      </c>
      <c r="B79" s="3">
        <v>3222</v>
      </c>
      <c r="C79" s="10" t="s">
        <v>22</v>
      </c>
      <c r="D79" s="108">
        <v>272.94</v>
      </c>
      <c r="E79" s="108">
        <v>0</v>
      </c>
      <c r="F79" s="108">
        <v>0</v>
      </c>
      <c r="G79" s="108">
        <v>0</v>
      </c>
      <c r="H79" s="61" t="e">
        <f t="shared" si="6"/>
        <v>#DIV/0!</v>
      </c>
      <c r="I79" s="61" t="e">
        <f t="shared" si="7"/>
        <v>#DIV/0!</v>
      </c>
    </row>
    <row r="80" spans="1:9" ht="25.5">
      <c r="A80" s="3"/>
      <c r="B80" s="3">
        <v>329</v>
      </c>
      <c r="C80" s="9" t="s">
        <v>20</v>
      </c>
      <c r="D80" s="104">
        <f>D81</f>
        <v>3898.89</v>
      </c>
      <c r="E80" s="104">
        <f>E81</f>
        <v>0</v>
      </c>
      <c r="F80" s="104">
        <f>F81</f>
        <v>2500</v>
      </c>
      <c r="G80" s="104">
        <f>G81</f>
        <v>969.07</v>
      </c>
      <c r="H80" s="61">
        <f t="shared" si="6"/>
        <v>38.762800000000006</v>
      </c>
      <c r="I80" s="61">
        <f t="shared" si="7"/>
        <v>0.99420091359335627</v>
      </c>
    </row>
    <row r="81" spans="1:9" ht="25.5">
      <c r="A81" s="5" t="s">
        <v>67</v>
      </c>
      <c r="B81" s="3">
        <v>3299</v>
      </c>
      <c r="C81" s="10" t="s">
        <v>20</v>
      </c>
      <c r="D81" s="108">
        <v>3898.89</v>
      </c>
      <c r="E81" s="108">
        <v>0</v>
      </c>
      <c r="F81" s="108">
        <v>2500</v>
      </c>
      <c r="G81" s="108">
        <v>969.07</v>
      </c>
      <c r="H81" s="61">
        <f t="shared" si="6"/>
        <v>38.762800000000006</v>
      </c>
      <c r="I81" s="61">
        <f t="shared" si="7"/>
        <v>0.99420091359335627</v>
      </c>
    </row>
    <row r="82" spans="1:9" ht="25.5">
      <c r="A82" s="48" t="s">
        <v>190</v>
      </c>
      <c r="B82" s="197" t="s">
        <v>206</v>
      </c>
      <c r="C82" s="198"/>
      <c r="D82" s="113">
        <f>D83+D85</f>
        <v>0</v>
      </c>
      <c r="E82" s="113">
        <f>E83+E85</f>
        <v>0</v>
      </c>
      <c r="F82" s="113">
        <f>F83+F85</f>
        <v>0</v>
      </c>
      <c r="G82" s="113">
        <f>G83+G85</f>
        <v>0</v>
      </c>
      <c r="H82" s="71" t="e">
        <f t="shared" si="6"/>
        <v>#DIV/0!</v>
      </c>
      <c r="I82" s="71" t="e">
        <f t="shared" si="7"/>
        <v>#DIV/0!</v>
      </c>
    </row>
    <row r="83" spans="1:9" ht="25.5">
      <c r="A83" s="3"/>
      <c r="B83" s="3">
        <v>324</v>
      </c>
      <c r="C83" s="9" t="s">
        <v>142</v>
      </c>
      <c r="D83" s="104">
        <f>D84</f>
        <v>0</v>
      </c>
      <c r="E83" s="104">
        <f>E84</f>
        <v>0</v>
      </c>
      <c r="F83" s="104">
        <f>F84</f>
        <v>0</v>
      </c>
      <c r="G83" s="104">
        <f>G84</f>
        <v>0</v>
      </c>
      <c r="H83" s="74" t="e">
        <f t="shared" si="6"/>
        <v>#DIV/0!</v>
      </c>
      <c r="I83" s="74" t="e">
        <f t="shared" si="7"/>
        <v>#DIV/0!</v>
      </c>
    </row>
    <row r="84" spans="1:9">
      <c r="A84" s="5" t="s">
        <v>66</v>
      </c>
      <c r="B84" s="3">
        <v>32412</v>
      </c>
      <c r="C84" s="10" t="s">
        <v>264</v>
      </c>
      <c r="D84" s="108">
        <v>0</v>
      </c>
      <c r="E84" s="108">
        <v>0</v>
      </c>
      <c r="F84" s="108">
        <v>0</v>
      </c>
      <c r="G84" s="108">
        <v>0</v>
      </c>
      <c r="H84" s="74" t="e">
        <f t="shared" ref="H84:H147" si="8">(G84/F84)*100</f>
        <v>#DIV/0!</v>
      </c>
      <c r="I84" s="74" t="e">
        <f t="shared" si="7"/>
        <v>#DIV/0!</v>
      </c>
    </row>
    <row r="85" spans="1:9" ht="25.5">
      <c r="A85" s="3"/>
      <c r="B85" s="3">
        <v>329</v>
      </c>
      <c r="C85" s="9" t="s">
        <v>20</v>
      </c>
      <c r="D85" s="104">
        <f>D86</f>
        <v>0</v>
      </c>
      <c r="E85" s="104">
        <f>E86</f>
        <v>0</v>
      </c>
      <c r="F85" s="104">
        <f>F86</f>
        <v>0</v>
      </c>
      <c r="G85" s="104">
        <f>G86</f>
        <v>0</v>
      </c>
      <c r="H85" s="74" t="e">
        <f t="shared" si="8"/>
        <v>#DIV/0!</v>
      </c>
      <c r="I85" s="74" t="e">
        <f t="shared" si="7"/>
        <v>#DIV/0!</v>
      </c>
    </row>
    <row r="86" spans="1:9" ht="25.5">
      <c r="A86" s="3">
        <v>811</v>
      </c>
      <c r="B86" s="3">
        <v>3299</v>
      </c>
      <c r="C86" s="10" t="s">
        <v>20</v>
      </c>
      <c r="D86" s="108">
        <v>0</v>
      </c>
      <c r="E86" s="108">
        <v>0</v>
      </c>
      <c r="F86" s="108">
        <v>0</v>
      </c>
      <c r="G86" s="108">
        <v>0</v>
      </c>
      <c r="H86" s="74" t="e">
        <f t="shared" si="8"/>
        <v>#DIV/0!</v>
      </c>
      <c r="I86" s="74" t="e">
        <f t="shared" si="7"/>
        <v>#DIV/0!</v>
      </c>
    </row>
    <row r="87" spans="1:9">
      <c r="A87" s="47" t="s">
        <v>194</v>
      </c>
      <c r="B87" s="195" t="s">
        <v>207</v>
      </c>
      <c r="C87" s="196"/>
      <c r="D87" s="112">
        <f t="shared" ref="D87:G89" si="9">D88</f>
        <v>0</v>
      </c>
      <c r="E87" s="112">
        <f t="shared" si="9"/>
        <v>0</v>
      </c>
      <c r="F87" s="112">
        <f t="shared" si="9"/>
        <v>0</v>
      </c>
      <c r="G87" s="112">
        <f t="shared" si="9"/>
        <v>0</v>
      </c>
      <c r="H87" s="112" t="e">
        <f t="shared" si="8"/>
        <v>#DIV/0!</v>
      </c>
      <c r="I87" s="70" t="e">
        <f t="shared" si="7"/>
        <v>#DIV/0!</v>
      </c>
    </row>
    <row r="88" spans="1:9" ht="25.5">
      <c r="A88" s="48" t="s">
        <v>190</v>
      </c>
      <c r="B88" s="197" t="s">
        <v>208</v>
      </c>
      <c r="C88" s="198"/>
      <c r="D88" s="113">
        <f t="shared" si="9"/>
        <v>0</v>
      </c>
      <c r="E88" s="113">
        <f t="shared" si="9"/>
        <v>0</v>
      </c>
      <c r="F88" s="113">
        <f t="shared" si="9"/>
        <v>0</v>
      </c>
      <c r="G88" s="113">
        <f t="shared" si="9"/>
        <v>0</v>
      </c>
      <c r="H88" s="71" t="e">
        <f t="shared" si="8"/>
        <v>#DIV/0!</v>
      </c>
      <c r="I88" s="71" t="e">
        <f t="shared" si="7"/>
        <v>#DIV/0!</v>
      </c>
    </row>
    <row r="89" spans="1:9" ht="25.5">
      <c r="A89" s="3"/>
      <c r="B89" s="3">
        <v>424</v>
      </c>
      <c r="C89" s="11" t="s">
        <v>157</v>
      </c>
      <c r="D89" s="104">
        <f t="shared" si="9"/>
        <v>0</v>
      </c>
      <c r="E89" s="104">
        <f t="shared" si="9"/>
        <v>0</v>
      </c>
      <c r="F89" s="104">
        <f t="shared" si="9"/>
        <v>0</v>
      </c>
      <c r="G89" s="104">
        <f t="shared" si="9"/>
        <v>0</v>
      </c>
      <c r="H89" s="74" t="e">
        <f t="shared" si="8"/>
        <v>#DIV/0!</v>
      </c>
      <c r="I89" s="74" t="e">
        <f t="shared" si="7"/>
        <v>#DIV/0!</v>
      </c>
    </row>
    <row r="90" spans="1:9">
      <c r="A90" s="5" t="s">
        <v>68</v>
      </c>
      <c r="B90" s="3">
        <v>4241</v>
      </c>
      <c r="C90" s="12" t="s">
        <v>158</v>
      </c>
      <c r="D90" s="108">
        <v>0</v>
      </c>
      <c r="E90" s="108">
        <v>0</v>
      </c>
      <c r="F90" s="108">
        <v>0</v>
      </c>
      <c r="G90" s="108">
        <v>0</v>
      </c>
      <c r="H90" s="74" t="e">
        <f t="shared" si="8"/>
        <v>#DIV/0!</v>
      </c>
      <c r="I90" s="74" t="e">
        <f t="shared" si="7"/>
        <v>#DIV/0!</v>
      </c>
    </row>
    <row r="91" spans="1:9" ht="24.75" customHeight="1">
      <c r="A91" s="46" t="s">
        <v>192</v>
      </c>
      <c r="B91" s="193" t="s">
        <v>209</v>
      </c>
      <c r="C91" s="194"/>
      <c r="D91" s="111">
        <f>D92+D113+D219</f>
        <v>100873.4</v>
      </c>
      <c r="E91" s="111">
        <f>E92+E113+E219</f>
        <v>0</v>
      </c>
      <c r="F91" s="111">
        <f>F92+F113+F219</f>
        <v>113982</v>
      </c>
      <c r="G91" s="111">
        <f>G92+G113+G219</f>
        <v>100974.05</v>
      </c>
      <c r="H91" s="69">
        <f t="shared" si="8"/>
        <v>88.587715604218204</v>
      </c>
      <c r="I91" s="69">
        <f t="shared" ref="I91:I154" si="10">(H91/D91)*100</f>
        <v>8.7820689700375126E-2</v>
      </c>
    </row>
    <row r="92" spans="1:9">
      <c r="A92" s="47" t="s">
        <v>194</v>
      </c>
      <c r="B92" s="195" t="s">
        <v>210</v>
      </c>
      <c r="C92" s="196"/>
      <c r="D92" s="112">
        <f>D93+D103</f>
        <v>21918.080000000002</v>
      </c>
      <c r="E92" s="112">
        <f>E93+E103</f>
        <v>0</v>
      </c>
      <c r="F92" s="112">
        <f>F93+F103</f>
        <v>26611</v>
      </c>
      <c r="G92" s="112">
        <f>G93+G103</f>
        <v>20654.669999999998</v>
      </c>
      <c r="H92" s="70">
        <f t="shared" si="8"/>
        <v>77.617038066964781</v>
      </c>
      <c r="I92" s="70">
        <f t="shared" si="10"/>
        <v>0.35412334505104814</v>
      </c>
    </row>
    <row r="93" spans="1:9" ht="25.5">
      <c r="A93" s="48" t="s">
        <v>190</v>
      </c>
      <c r="B93" s="197" t="s">
        <v>211</v>
      </c>
      <c r="C93" s="198"/>
      <c r="D93" s="113">
        <f>D95+D97+D99+D101</f>
        <v>7329.4600000000009</v>
      </c>
      <c r="E93" s="113">
        <f>E95+E97+E99+E101</f>
        <v>0</v>
      </c>
      <c r="F93" s="113">
        <f>F95+F97+F99+F101</f>
        <v>14773</v>
      </c>
      <c r="G93" s="113">
        <f>G95+G97+G99+G101</f>
        <v>6898.8799999999992</v>
      </c>
      <c r="H93" s="71">
        <f t="shared" si="8"/>
        <v>46.699248629256068</v>
      </c>
      <c r="I93" s="71">
        <f t="shared" si="10"/>
        <v>0.63714446397491853</v>
      </c>
    </row>
    <row r="94" spans="1:9">
      <c r="A94" s="5" t="s">
        <v>191</v>
      </c>
      <c r="B94" s="5"/>
      <c r="C94" s="5" t="s">
        <v>189</v>
      </c>
      <c r="D94" s="104"/>
      <c r="E94" s="104"/>
      <c r="F94" s="104"/>
      <c r="G94" s="104"/>
      <c r="H94" s="74" t="e">
        <f t="shared" si="8"/>
        <v>#DIV/0!</v>
      </c>
      <c r="I94" s="74"/>
    </row>
    <row r="95" spans="1:9">
      <c r="A95" s="3"/>
      <c r="B95" s="3">
        <v>311</v>
      </c>
      <c r="C95" s="9" t="s">
        <v>134</v>
      </c>
      <c r="D95" s="104">
        <f>D96</f>
        <v>5725.27</v>
      </c>
      <c r="E95" s="104">
        <f>E96</f>
        <v>0</v>
      </c>
      <c r="F95" s="104">
        <f>F96</f>
        <v>11330</v>
      </c>
      <c r="G95" s="104">
        <f>G96</f>
        <v>5383.33</v>
      </c>
      <c r="H95" s="74">
        <f t="shared" si="8"/>
        <v>47.513945278022945</v>
      </c>
      <c r="I95" s="74">
        <f t="shared" si="10"/>
        <v>0.82989876945581498</v>
      </c>
    </row>
    <row r="96" spans="1:9">
      <c r="A96" s="5" t="s">
        <v>212</v>
      </c>
      <c r="B96" s="3">
        <v>31111</v>
      </c>
      <c r="C96" s="10" t="s">
        <v>265</v>
      </c>
      <c r="D96" s="108">
        <v>5725.27</v>
      </c>
      <c r="E96" s="108">
        <v>0</v>
      </c>
      <c r="F96" s="108">
        <v>11330</v>
      </c>
      <c r="G96" s="108">
        <v>5383.33</v>
      </c>
      <c r="H96" s="74">
        <f t="shared" si="8"/>
        <v>47.513945278022945</v>
      </c>
      <c r="I96" s="74">
        <f t="shared" si="10"/>
        <v>0.82989876945581498</v>
      </c>
    </row>
    <row r="97" spans="1:12">
      <c r="A97" s="3"/>
      <c r="B97" s="3">
        <v>312</v>
      </c>
      <c r="C97" s="9" t="s">
        <v>0</v>
      </c>
      <c r="D97" s="104">
        <f>D98</f>
        <v>267.52</v>
      </c>
      <c r="E97" s="104">
        <f>E98</f>
        <v>0</v>
      </c>
      <c r="F97" s="104">
        <f>F98</f>
        <v>743</v>
      </c>
      <c r="G97" s="104">
        <f>G98</f>
        <v>300.95999999999998</v>
      </c>
      <c r="H97" s="74">
        <f t="shared" si="8"/>
        <v>40.506056527590843</v>
      </c>
      <c r="I97" s="74">
        <f t="shared" si="10"/>
        <v>15.141318977119782</v>
      </c>
    </row>
    <row r="98" spans="1:12">
      <c r="A98" s="5" t="s">
        <v>213</v>
      </c>
      <c r="B98" s="3">
        <v>3121</v>
      </c>
      <c r="C98" s="10" t="s">
        <v>0</v>
      </c>
      <c r="D98" s="108">
        <v>267.52</v>
      </c>
      <c r="E98" s="108">
        <v>0</v>
      </c>
      <c r="F98" s="108">
        <v>743</v>
      </c>
      <c r="G98" s="108">
        <v>300.95999999999998</v>
      </c>
      <c r="H98" s="74">
        <f t="shared" si="8"/>
        <v>40.506056527590843</v>
      </c>
      <c r="I98" s="74">
        <f t="shared" si="10"/>
        <v>15.141318977119782</v>
      </c>
    </row>
    <row r="99" spans="1:12">
      <c r="A99" s="3"/>
      <c r="B99" s="3">
        <v>313</v>
      </c>
      <c r="C99" s="9" t="s">
        <v>135</v>
      </c>
      <c r="D99" s="104">
        <f>D100</f>
        <v>944.67</v>
      </c>
      <c r="E99" s="104">
        <f>E100</f>
        <v>0</v>
      </c>
      <c r="F99" s="104">
        <f>F100</f>
        <v>1876</v>
      </c>
      <c r="G99" s="104">
        <f>G100</f>
        <v>888.27</v>
      </c>
      <c r="H99" s="74">
        <f t="shared" si="8"/>
        <v>47.349147121535182</v>
      </c>
      <c r="I99" s="74">
        <f t="shared" si="10"/>
        <v>5.0122420656456947</v>
      </c>
    </row>
    <row r="100" spans="1:12" ht="25.5">
      <c r="A100" s="5" t="s">
        <v>214</v>
      </c>
      <c r="B100" s="3">
        <v>31321</v>
      </c>
      <c r="C100" s="10" t="s">
        <v>21</v>
      </c>
      <c r="D100" s="108">
        <v>944.67</v>
      </c>
      <c r="E100" s="108">
        <v>0</v>
      </c>
      <c r="F100" s="108">
        <v>1876</v>
      </c>
      <c r="G100" s="108">
        <v>888.27</v>
      </c>
      <c r="H100" s="74">
        <f t="shared" si="8"/>
        <v>47.349147121535182</v>
      </c>
      <c r="I100" s="74">
        <f t="shared" si="10"/>
        <v>5.0122420656456947</v>
      </c>
    </row>
    <row r="101" spans="1:12">
      <c r="A101" s="3"/>
      <c r="B101" s="3">
        <v>321</v>
      </c>
      <c r="C101" s="9" t="s">
        <v>137</v>
      </c>
      <c r="D101" s="104">
        <f>D102</f>
        <v>392</v>
      </c>
      <c r="E101" s="104">
        <f>E102</f>
        <v>0</v>
      </c>
      <c r="F101" s="104">
        <f>F102</f>
        <v>824</v>
      </c>
      <c r="G101" s="104">
        <f>G102</f>
        <v>326.32</v>
      </c>
      <c r="H101" s="74">
        <f t="shared" si="8"/>
        <v>39.601941747572816</v>
      </c>
      <c r="I101" s="74">
        <f t="shared" si="10"/>
        <v>10.102536160095106</v>
      </c>
    </row>
    <row r="102" spans="1:12" ht="25.5">
      <c r="A102" s="5" t="s">
        <v>215</v>
      </c>
      <c r="B102" s="3">
        <v>3212</v>
      </c>
      <c r="C102" s="10" t="s">
        <v>138</v>
      </c>
      <c r="D102" s="108">
        <v>392</v>
      </c>
      <c r="E102" s="108">
        <v>0</v>
      </c>
      <c r="F102" s="108">
        <v>824</v>
      </c>
      <c r="G102" s="108">
        <v>326.32</v>
      </c>
      <c r="H102" s="74">
        <f t="shared" si="8"/>
        <v>39.601941747572816</v>
      </c>
      <c r="I102" s="74">
        <f t="shared" si="10"/>
        <v>10.102536160095106</v>
      </c>
    </row>
    <row r="103" spans="1:12" ht="25.5">
      <c r="A103" s="48" t="s">
        <v>190</v>
      </c>
      <c r="B103" s="197" t="s">
        <v>216</v>
      </c>
      <c r="C103" s="198"/>
      <c r="D103" s="113">
        <f>D105+D107+D111+D109</f>
        <v>14588.619999999999</v>
      </c>
      <c r="E103" s="113">
        <f>E105+E107+E111+E109</f>
        <v>0</v>
      </c>
      <c r="F103" s="113">
        <f>F105+F107+F111+F109</f>
        <v>11838</v>
      </c>
      <c r="G103" s="113">
        <f>G105+G107+G111+G109</f>
        <v>13755.79</v>
      </c>
      <c r="H103" s="71">
        <f t="shared" si="8"/>
        <v>116.20028721067747</v>
      </c>
      <c r="I103" s="71">
        <f t="shared" si="10"/>
        <v>0.79651322202290209</v>
      </c>
    </row>
    <row r="104" spans="1:12">
      <c r="A104" s="5" t="s">
        <v>191</v>
      </c>
      <c r="B104" s="5"/>
      <c r="C104" s="5" t="s">
        <v>189</v>
      </c>
      <c r="D104" s="104"/>
      <c r="E104" s="104"/>
      <c r="F104" s="104"/>
      <c r="G104" s="104"/>
      <c r="H104" s="74" t="e">
        <f t="shared" si="8"/>
        <v>#DIV/0!</v>
      </c>
      <c r="I104" s="74" t="e">
        <f t="shared" si="10"/>
        <v>#DIV/0!</v>
      </c>
    </row>
    <row r="105" spans="1:12">
      <c r="A105" s="3"/>
      <c r="B105" s="3">
        <v>311</v>
      </c>
      <c r="C105" s="9" t="s">
        <v>134</v>
      </c>
      <c r="D105" s="104">
        <f>D106</f>
        <v>11395.61</v>
      </c>
      <c r="E105" s="104">
        <f>E106</f>
        <v>0</v>
      </c>
      <c r="F105" s="104">
        <f>F106</f>
        <v>9181</v>
      </c>
      <c r="G105" s="104">
        <f>G106</f>
        <v>10734.77</v>
      </c>
      <c r="H105" s="74">
        <f t="shared" si="8"/>
        <v>116.9237555821806</v>
      </c>
      <c r="I105" s="74">
        <f t="shared" si="10"/>
        <v>1.026042095001326</v>
      </c>
    </row>
    <row r="106" spans="1:12">
      <c r="A106" s="5" t="s">
        <v>41</v>
      </c>
      <c r="B106" s="3">
        <v>3111</v>
      </c>
      <c r="C106" s="10" t="s">
        <v>265</v>
      </c>
      <c r="D106" s="108">
        <v>11395.61</v>
      </c>
      <c r="E106" s="108">
        <v>0</v>
      </c>
      <c r="F106" s="108">
        <v>9181</v>
      </c>
      <c r="G106" s="108">
        <v>10734.77</v>
      </c>
      <c r="H106" s="74">
        <f t="shared" si="8"/>
        <v>116.9237555821806</v>
      </c>
      <c r="I106" s="74">
        <f t="shared" si="10"/>
        <v>1.026042095001326</v>
      </c>
    </row>
    <row r="107" spans="1:12">
      <c r="A107" s="3"/>
      <c r="B107" s="3">
        <v>312</v>
      </c>
      <c r="C107" s="9" t="s">
        <v>0</v>
      </c>
      <c r="D107" s="104">
        <f>D108</f>
        <v>532.48</v>
      </c>
      <c r="E107" s="104">
        <f>E108</f>
        <v>0</v>
      </c>
      <c r="F107" s="104">
        <f>F108</f>
        <v>567</v>
      </c>
      <c r="G107" s="104">
        <f>G108</f>
        <v>599.04</v>
      </c>
      <c r="H107" s="74">
        <f t="shared" si="8"/>
        <v>105.65079365079364</v>
      </c>
      <c r="I107" s="74">
        <f t="shared" si="10"/>
        <v>19.841269841269842</v>
      </c>
    </row>
    <row r="108" spans="1:12">
      <c r="A108" s="5" t="s">
        <v>35</v>
      </c>
      <c r="B108" s="3">
        <v>3121</v>
      </c>
      <c r="C108" s="10" t="s">
        <v>0</v>
      </c>
      <c r="D108" s="108">
        <v>532.48</v>
      </c>
      <c r="E108" s="108">
        <v>0</v>
      </c>
      <c r="F108" s="108">
        <v>567</v>
      </c>
      <c r="G108" s="108">
        <v>599.04</v>
      </c>
      <c r="H108" s="74">
        <f t="shared" si="8"/>
        <v>105.65079365079364</v>
      </c>
      <c r="I108" s="74">
        <f t="shared" si="10"/>
        <v>19.841269841269842</v>
      </c>
    </row>
    <row r="109" spans="1:12">
      <c r="A109" s="3"/>
      <c r="B109" s="3">
        <v>313</v>
      </c>
      <c r="C109" s="9" t="s">
        <v>135</v>
      </c>
      <c r="D109" s="104">
        <f>D110</f>
        <v>1880.29</v>
      </c>
      <c r="E109" s="104">
        <f>E110</f>
        <v>0</v>
      </c>
      <c r="F109" s="104">
        <f>F110</f>
        <v>1524</v>
      </c>
      <c r="G109" s="104">
        <f>G110</f>
        <v>1771.25</v>
      </c>
      <c r="H109" s="74">
        <f t="shared" si="8"/>
        <v>116.22375328083989</v>
      </c>
      <c r="I109" s="74">
        <f t="shared" si="10"/>
        <v>6.1811610592429833</v>
      </c>
    </row>
    <row r="110" spans="1:12" ht="25.5">
      <c r="A110" s="5" t="s">
        <v>42</v>
      </c>
      <c r="B110" s="3">
        <v>31321</v>
      </c>
      <c r="C110" s="10" t="s">
        <v>21</v>
      </c>
      <c r="D110" s="108">
        <v>1880.29</v>
      </c>
      <c r="E110" s="108">
        <v>0</v>
      </c>
      <c r="F110" s="108">
        <v>1524</v>
      </c>
      <c r="G110" s="108">
        <v>1771.25</v>
      </c>
      <c r="H110" s="74">
        <f t="shared" si="8"/>
        <v>116.22375328083989</v>
      </c>
      <c r="I110" s="74">
        <f t="shared" si="10"/>
        <v>6.1811610592429833</v>
      </c>
    </row>
    <row r="111" spans="1:12">
      <c r="A111" s="3"/>
      <c r="B111" s="3">
        <v>321</v>
      </c>
      <c r="C111" s="9" t="s">
        <v>137</v>
      </c>
      <c r="D111" s="104">
        <f>D112</f>
        <v>780.24</v>
      </c>
      <c r="E111" s="104">
        <f>E112</f>
        <v>0</v>
      </c>
      <c r="F111" s="104">
        <f>F112</f>
        <v>566</v>
      </c>
      <c r="G111" s="104">
        <f>G112</f>
        <v>650.73</v>
      </c>
      <c r="H111" s="74">
        <f t="shared" si="8"/>
        <v>114.96996466431095</v>
      </c>
      <c r="I111" s="74">
        <f t="shared" si="10"/>
        <v>14.735205150250044</v>
      </c>
    </row>
    <row r="112" spans="1:12" ht="25.5">
      <c r="A112" s="5" t="s">
        <v>43</v>
      </c>
      <c r="B112" s="3">
        <v>3212</v>
      </c>
      <c r="C112" s="10" t="s">
        <v>138</v>
      </c>
      <c r="D112" s="108">
        <v>780.24</v>
      </c>
      <c r="E112" s="108">
        <v>0</v>
      </c>
      <c r="F112" s="108">
        <v>566</v>
      </c>
      <c r="G112" s="108">
        <v>650.73</v>
      </c>
      <c r="H112" s="74">
        <f t="shared" si="8"/>
        <v>114.96996466431095</v>
      </c>
      <c r="I112" s="74">
        <f t="shared" si="10"/>
        <v>14.735205150250044</v>
      </c>
      <c r="L112" s="45"/>
    </row>
    <row r="113" spans="1:9" ht="24.75" customHeight="1">
      <c r="A113" s="47" t="s">
        <v>194</v>
      </c>
      <c r="B113" s="195" t="s">
        <v>217</v>
      </c>
      <c r="C113" s="196"/>
      <c r="D113" s="112">
        <f>D114</f>
        <v>54.68</v>
      </c>
      <c r="E113" s="112">
        <f>E114</f>
        <v>0</v>
      </c>
      <c r="F113" s="112">
        <f>F114</f>
        <v>1098</v>
      </c>
      <c r="G113" s="112">
        <f>G114</f>
        <v>1097.6600000000001</v>
      </c>
      <c r="H113" s="70">
        <f t="shared" si="8"/>
        <v>99.969034608378877</v>
      </c>
      <c r="I113" s="70">
        <f t="shared" si="10"/>
        <v>182.82559365102207</v>
      </c>
    </row>
    <row r="114" spans="1:9" ht="25.5">
      <c r="A114" s="48" t="s">
        <v>190</v>
      </c>
      <c r="B114" s="197" t="s">
        <v>211</v>
      </c>
      <c r="C114" s="198"/>
      <c r="D114" s="113">
        <f>D116</f>
        <v>54.68</v>
      </c>
      <c r="E114" s="113">
        <f>E116</f>
        <v>0</v>
      </c>
      <c r="F114" s="113">
        <f>F116</f>
        <v>1098</v>
      </c>
      <c r="G114" s="113">
        <f>G116</f>
        <v>1097.6600000000001</v>
      </c>
      <c r="H114" s="71">
        <f t="shared" si="8"/>
        <v>99.969034608378877</v>
      </c>
      <c r="I114" s="71">
        <f t="shared" si="10"/>
        <v>182.82559365102207</v>
      </c>
    </row>
    <row r="115" spans="1:9">
      <c r="A115" s="5" t="s">
        <v>191</v>
      </c>
      <c r="B115" s="5"/>
      <c r="C115" s="5" t="s">
        <v>189</v>
      </c>
      <c r="D115" s="104"/>
      <c r="E115" s="104"/>
      <c r="F115" s="104"/>
      <c r="G115" s="104"/>
      <c r="H115" s="74" t="e">
        <f t="shared" si="8"/>
        <v>#DIV/0!</v>
      </c>
      <c r="I115" s="74" t="e">
        <f t="shared" si="10"/>
        <v>#DIV/0!</v>
      </c>
    </row>
    <row r="116" spans="1:9">
      <c r="A116" s="3"/>
      <c r="B116" s="3">
        <v>322</v>
      </c>
      <c r="C116" s="9" t="s">
        <v>139</v>
      </c>
      <c r="D116" s="104">
        <f>D117+D118</f>
        <v>54.68</v>
      </c>
      <c r="E116" s="104">
        <f>E117</f>
        <v>0</v>
      </c>
      <c r="F116" s="104">
        <f>F118</f>
        <v>1098</v>
      </c>
      <c r="G116" s="104">
        <f>G117+G118</f>
        <v>1097.6600000000001</v>
      </c>
      <c r="H116" s="74">
        <f t="shared" si="8"/>
        <v>99.969034608378877</v>
      </c>
      <c r="I116" s="74">
        <f t="shared" si="10"/>
        <v>182.82559365102207</v>
      </c>
    </row>
    <row r="117" spans="1:9">
      <c r="A117" s="5" t="s">
        <v>275</v>
      </c>
      <c r="B117" s="3">
        <v>3222</v>
      </c>
      <c r="C117" s="10" t="s">
        <v>22</v>
      </c>
      <c r="D117" s="108">
        <v>36.64</v>
      </c>
      <c r="E117" s="108">
        <v>0</v>
      </c>
      <c r="F117" s="108">
        <v>0</v>
      </c>
      <c r="G117" s="108">
        <v>0</v>
      </c>
      <c r="H117" s="74" t="e">
        <f t="shared" si="8"/>
        <v>#DIV/0!</v>
      </c>
      <c r="I117" s="74" t="e">
        <f t="shared" si="10"/>
        <v>#DIV/0!</v>
      </c>
    </row>
    <row r="118" spans="1:9">
      <c r="A118" s="5" t="s">
        <v>276</v>
      </c>
      <c r="B118" s="3">
        <v>3222</v>
      </c>
      <c r="C118" s="10" t="s">
        <v>22</v>
      </c>
      <c r="D118" s="108">
        <v>18.04</v>
      </c>
      <c r="E118" s="108">
        <v>0</v>
      </c>
      <c r="F118" s="108">
        <v>1098</v>
      </c>
      <c r="G118" s="108">
        <v>1097.6600000000001</v>
      </c>
      <c r="H118" s="74">
        <f t="shared" si="8"/>
        <v>99.969034608378877</v>
      </c>
      <c r="I118" s="74">
        <f t="shared" si="10"/>
        <v>554.15207654312019</v>
      </c>
    </row>
    <row r="119" spans="1:9">
      <c r="A119" s="46" t="s">
        <v>192</v>
      </c>
      <c r="B119" s="193" t="s">
        <v>218</v>
      </c>
      <c r="C119" s="194"/>
      <c r="D119" s="111">
        <f>D120+D129+D135+D151</f>
        <v>13921.98</v>
      </c>
      <c r="E119" s="111">
        <f>E120+E129+E135+E151</f>
        <v>0</v>
      </c>
      <c r="F119" s="111">
        <f>F120+F129+F135+F151</f>
        <v>22959.08</v>
      </c>
      <c r="G119" s="111">
        <f>G120+G129+G135+G151</f>
        <v>29363.279999999995</v>
      </c>
      <c r="H119" s="69">
        <f t="shared" si="8"/>
        <v>127.89397484568195</v>
      </c>
      <c r="I119" s="69">
        <f t="shared" si="10"/>
        <v>0.91864788518358709</v>
      </c>
    </row>
    <row r="120" spans="1:9" ht="25.5" customHeight="1">
      <c r="A120" s="47" t="s">
        <v>194</v>
      </c>
      <c r="B120" s="195" t="s">
        <v>219</v>
      </c>
      <c r="C120" s="196"/>
      <c r="D120" s="112">
        <f>D121</f>
        <v>11681.19</v>
      </c>
      <c r="E120" s="112">
        <f>E121</f>
        <v>0</v>
      </c>
      <c r="F120" s="112">
        <f>F121</f>
        <v>18817</v>
      </c>
      <c r="G120" s="112">
        <f>G121</f>
        <v>25045.949999999997</v>
      </c>
      <c r="H120" s="70">
        <f t="shared" si="8"/>
        <v>133.10277940160492</v>
      </c>
      <c r="I120" s="70">
        <f t="shared" si="10"/>
        <v>1.1394624982694821</v>
      </c>
    </row>
    <row r="121" spans="1:9" ht="25.5">
      <c r="A121" s="48" t="s">
        <v>190</v>
      </c>
      <c r="B121" s="197" t="s">
        <v>220</v>
      </c>
      <c r="C121" s="198"/>
      <c r="D121" s="113">
        <f>D123+D125+D127</f>
        <v>11681.19</v>
      </c>
      <c r="E121" s="113">
        <f>E123+E125+E127</f>
        <v>0</v>
      </c>
      <c r="F121" s="113">
        <f>F123+F125+F127</f>
        <v>18817</v>
      </c>
      <c r="G121" s="113">
        <f>G123+G125+G127</f>
        <v>25045.949999999997</v>
      </c>
      <c r="H121" s="71">
        <f t="shared" si="8"/>
        <v>133.10277940160492</v>
      </c>
      <c r="I121" s="71">
        <f t="shared" si="10"/>
        <v>1.1394624982694821</v>
      </c>
    </row>
    <row r="122" spans="1:9">
      <c r="A122" s="5" t="s">
        <v>191</v>
      </c>
      <c r="B122" s="5"/>
      <c r="C122" s="5" t="s">
        <v>189</v>
      </c>
      <c r="D122" s="104"/>
      <c r="E122" s="104"/>
      <c r="F122" s="104"/>
      <c r="G122" s="104"/>
      <c r="H122" s="74" t="e">
        <f t="shared" si="8"/>
        <v>#DIV/0!</v>
      </c>
      <c r="I122" s="74"/>
    </row>
    <row r="123" spans="1:9">
      <c r="A123" s="3"/>
      <c r="B123" s="3">
        <v>311</v>
      </c>
      <c r="C123" s="9" t="s">
        <v>134</v>
      </c>
      <c r="D123" s="104">
        <f>D124</f>
        <v>9059.2999999999993</v>
      </c>
      <c r="E123" s="104">
        <f>E124</f>
        <v>0</v>
      </c>
      <c r="F123" s="104">
        <f>F124</f>
        <v>14436</v>
      </c>
      <c r="G123" s="104">
        <f>G124</f>
        <v>18597.28</v>
      </c>
      <c r="H123" s="74">
        <f t="shared" si="8"/>
        <v>128.82571349404265</v>
      </c>
      <c r="I123" s="74">
        <f t="shared" si="10"/>
        <v>1.4220272371379981</v>
      </c>
    </row>
    <row r="124" spans="1:9">
      <c r="A124" s="5" t="s">
        <v>33</v>
      </c>
      <c r="B124" s="3">
        <v>3111</v>
      </c>
      <c r="C124" s="10" t="s">
        <v>265</v>
      </c>
      <c r="D124" s="108">
        <v>9059.2999999999993</v>
      </c>
      <c r="E124" s="108">
        <v>0</v>
      </c>
      <c r="F124" s="108">
        <v>14436</v>
      </c>
      <c r="G124" s="108">
        <v>18597.28</v>
      </c>
      <c r="H124" s="74">
        <f t="shared" si="8"/>
        <v>128.82571349404265</v>
      </c>
      <c r="I124" s="74">
        <f t="shared" si="10"/>
        <v>1.4220272371379981</v>
      </c>
    </row>
    <row r="125" spans="1:9">
      <c r="A125" s="3"/>
      <c r="B125" s="3">
        <v>312</v>
      </c>
      <c r="C125" s="9" t="s">
        <v>0</v>
      </c>
      <c r="D125" s="104">
        <f>D126</f>
        <v>1127.1300000000001</v>
      </c>
      <c r="E125" s="104">
        <f>E126</f>
        <v>0</v>
      </c>
      <c r="F125" s="104">
        <f>F126</f>
        <v>1859</v>
      </c>
      <c r="G125" s="104">
        <f>G126</f>
        <v>3380.1</v>
      </c>
      <c r="H125" s="74">
        <f t="shared" si="8"/>
        <v>181.8235610543303</v>
      </c>
      <c r="I125" s="74">
        <f t="shared" si="10"/>
        <v>16.131551910988996</v>
      </c>
    </row>
    <row r="126" spans="1:9">
      <c r="A126" s="5" t="s">
        <v>81</v>
      </c>
      <c r="B126" s="3">
        <v>3121</v>
      </c>
      <c r="C126" s="10" t="s">
        <v>0</v>
      </c>
      <c r="D126" s="108">
        <v>1127.1300000000001</v>
      </c>
      <c r="E126" s="108">
        <v>0</v>
      </c>
      <c r="F126" s="108">
        <v>1859</v>
      </c>
      <c r="G126" s="108">
        <v>3380.1</v>
      </c>
      <c r="H126" s="74">
        <f t="shared" si="8"/>
        <v>181.8235610543303</v>
      </c>
      <c r="I126" s="74">
        <f t="shared" si="10"/>
        <v>16.131551910988996</v>
      </c>
    </row>
    <row r="127" spans="1:9">
      <c r="A127" s="3"/>
      <c r="B127" s="3">
        <v>313</v>
      </c>
      <c r="C127" s="9" t="s">
        <v>135</v>
      </c>
      <c r="D127" s="104">
        <f>D128</f>
        <v>1494.76</v>
      </c>
      <c r="E127" s="104">
        <f>E128</f>
        <v>0</v>
      </c>
      <c r="F127" s="104">
        <f>F128</f>
        <v>2522</v>
      </c>
      <c r="G127" s="104">
        <f>G128</f>
        <v>3068.57</v>
      </c>
      <c r="H127" s="74">
        <f t="shared" si="8"/>
        <v>121.67208564631247</v>
      </c>
      <c r="I127" s="74">
        <f t="shared" si="10"/>
        <v>8.1399077876256047</v>
      </c>
    </row>
    <row r="128" spans="1:9" ht="25.5">
      <c r="A128" s="5" t="s">
        <v>37</v>
      </c>
      <c r="B128" s="3">
        <v>31321</v>
      </c>
      <c r="C128" s="10" t="s">
        <v>21</v>
      </c>
      <c r="D128" s="108">
        <v>1494.76</v>
      </c>
      <c r="E128" s="108">
        <v>0</v>
      </c>
      <c r="F128" s="108">
        <v>2522</v>
      </c>
      <c r="G128" s="108">
        <v>3068.57</v>
      </c>
      <c r="H128" s="74">
        <f t="shared" si="8"/>
        <v>121.67208564631247</v>
      </c>
      <c r="I128" s="74">
        <f t="shared" si="10"/>
        <v>8.1399077876256047</v>
      </c>
    </row>
    <row r="129" spans="1:9">
      <c r="A129" s="47" t="s">
        <v>194</v>
      </c>
      <c r="B129" s="195" t="s">
        <v>221</v>
      </c>
      <c r="C129" s="196"/>
      <c r="D129" s="112">
        <f>D130</f>
        <v>372.8</v>
      </c>
      <c r="E129" s="112">
        <f>E130</f>
        <v>0</v>
      </c>
      <c r="F129" s="112">
        <f>F130</f>
        <v>577</v>
      </c>
      <c r="G129" s="112">
        <f>G130</f>
        <v>377.75</v>
      </c>
      <c r="H129" s="70">
        <f t="shared" si="8"/>
        <v>65.467937608318891</v>
      </c>
      <c r="I129" s="70">
        <f t="shared" si="10"/>
        <v>17.561142062317298</v>
      </c>
    </row>
    <row r="130" spans="1:9" ht="25.5">
      <c r="A130" s="48" t="s">
        <v>190</v>
      </c>
      <c r="B130" s="197" t="s">
        <v>220</v>
      </c>
      <c r="C130" s="198"/>
      <c r="D130" s="113">
        <f>D132</f>
        <v>372.8</v>
      </c>
      <c r="E130" s="113">
        <f>E132</f>
        <v>0</v>
      </c>
      <c r="F130" s="113">
        <f>F132</f>
        <v>577</v>
      </c>
      <c r="G130" s="113">
        <f>G132</f>
        <v>377.75</v>
      </c>
      <c r="H130" s="71">
        <f t="shared" si="8"/>
        <v>65.467937608318891</v>
      </c>
      <c r="I130" s="71">
        <f t="shared" si="10"/>
        <v>17.561142062317298</v>
      </c>
    </row>
    <row r="131" spans="1:9">
      <c r="A131" s="5" t="s">
        <v>191</v>
      </c>
      <c r="B131" s="5"/>
      <c r="C131" s="5" t="s">
        <v>189</v>
      </c>
      <c r="D131" s="104"/>
      <c r="E131" s="104"/>
      <c r="F131" s="104"/>
      <c r="G131" s="104"/>
      <c r="H131" s="74" t="e">
        <f t="shared" si="8"/>
        <v>#DIV/0!</v>
      </c>
      <c r="I131" s="74"/>
    </row>
    <row r="132" spans="1:9">
      <c r="A132" s="3"/>
      <c r="B132" s="3">
        <v>321</v>
      </c>
      <c r="C132" s="9" t="s">
        <v>137</v>
      </c>
      <c r="D132" s="104">
        <f>SUM(D133:D134)</f>
        <v>372.8</v>
      </c>
      <c r="E132" s="104">
        <f>SUM(E133:E134)</f>
        <v>0</v>
      </c>
      <c r="F132" s="104">
        <f>SUM(F133:F134)</f>
        <v>577</v>
      </c>
      <c r="G132" s="104">
        <f>SUM(G133:G134)</f>
        <v>377.75</v>
      </c>
      <c r="H132" s="74">
        <f t="shared" si="8"/>
        <v>65.467937608318891</v>
      </c>
      <c r="I132" s="74">
        <f t="shared" si="10"/>
        <v>17.561142062317298</v>
      </c>
    </row>
    <row r="133" spans="1:9">
      <c r="A133" s="3">
        <v>1108</v>
      </c>
      <c r="B133" s="3">
        <v>3236</v>
      </c>
      <c r="C133" s="10" t="s">
        <v>13</v>
      </c>
      <c r="D133" s="108">
        <v>0</v>
      </c>
      <c r="E133" s="108">
        <v>0</v>
      </c>
      <c r="F133" s="108">
        <v>0</v>
      </c>
      <c r="G133" s="108">
        <v>242.4</v>
      </c>
      <c r="H133" s="74" t="e">
        <f t="shared" si="8"/>
        <v>#DIV/0!</v>
      </c>
      <c r="I133" s="74" t="e">
        <f t="shared" si="10"/>
        <v>#DIV/0!</v>
      </c>
    </row>
    <row r="134" spans="1:9" ht="25.5">
      <c r="A134" s="5" t="s">
        <v>39</v>
      </c>
      <c r="B134" s="3">
        <v>3212</v>
      </c>
      <c r="C134" s="10" t="s">
        <v>138</v>
      </c>
      <c r="D134" s="108">
        <v>372.8</v>
      </c>
      <c r="E134" s="108">
        <v>0</v>
      </c>
      <c r="F134" s="108">
        <v>577</v>
      </c>
      <c r="G134" s="108">
        <v>135.35</v>
      </c>
      <c r="H134" s="74">
        <f t="shared" si="8"/>
        <v>23.457538994800693</v>
      </c>
      <c r="I134" s="74">
        <f t="shared" si="10"/>
        <v>6.2922583140559789</v>
      </c>
    </row>
    <row r="135" spans="1:9" ht="30" customHeight="1">
      <c r="A135" s="47" t="s">
        <v>194</v>
      </c>
      <c r="B135" s="195" t="s">
        <v>222</v>
      </c>
      <c r="C135" s="196"/>
      <c r="D135" s="112">
        <f>D136+D144</f>
        <v>1810.1600000000003</v>
      </c>
      <c r="E135" s="112">
        <f>E136+E144</f>
        <v>0</v>
      </c>
      <c r="F135" s="112">
        <f>F136+F144</f>
        <v>3478.08</v>
      </c>
      <c r="G135" s="112">
        <f>G136+G144</f>
        <v>3880.98</v>
      </c>
      <c r="H135" s="70">
        <f t="shared" si="8"/>
        <v>111.58397736682308</v>
      </c>
      <c r="I135" s="70">
        <f t="shared" si="10"/>
        <v>6.1643157161147668</v>
      </c>
    </row>
    <row r="136" spans="1:9" ht="25.5" customHeight="1">
      <c r="A136" s="48" t="s">
        <v>190</v>
      </c>
      <c r="B136" s="197" t="s">
        <v>211</v>
      </c>
      <c r="C136" s="198"/>
      <c r="D136" s="113">
        <f>D138+D140+D142</f>
        <v>1810.1600000000003</v>
      </c>
      <c r="E136" s="113">
        <f>E138+E140+E142</f>
        <v>0</v>
      </c>
      <c r="F136" s="113">
        <f>F138+F140+F142</f>
        <v>3478.08</v>
      </c>
      <c r="G136" s="113">
        <f>G138+G140+G142</f>
        <v>3478.08</v>
      </c>
      <c r="H136" s="71">
        <f t="shared" si="8"/>
        <v>100</v>
      </c>
      <c r="I136" s="71">
        <f t="shared" si="10"/>
        <v>5.5243735360410122</v>
      </c>
    </row>
    <row r="137" spans="1:9">
      <c r="A137" s="5" t="s">
        <v>191</v>
      </c>
      <c r="B137" s="5"/>
      <c r="C137" s="5" t="s">
        <v>189</v>
      </c>
      <c r="D137" s="104"/>
      <c r="E137" s="104"/>
      <c r="F137" s="104"/>
      <c r="G137" s="104"/>
      <c r="H137" s="74" t="e">
        <f t="shared" si="8"/>
        <v>#DIV/0!</v>
      </c>
      <c r="I137" s="74"/>
    </row>
    <row r="138" spans="1:9">
      <c r="A138" s="3"/>
      <c r="B138" s="3">
        <v>311</v>
      </c>
      <c r="C138" s="9" t="s">
        <v>134</v>
      </c>
      <c r="D138" s="104">
        <f>D139</f>
        <v>1405.39</v>
      </c>
      <c r="E138" s="104">
        <f>E139</f>
        <v>0</v>
      </c>
      <c r="F138" s="104">
        <f>F139</f>
        <v>2850.08</v>
      </c>
      <c r="G138" s="104">
        <f>G139</f>
        <v>2885.07</v>
      </c>
      <c r="H138" s="74">
        <f t="shared" si="8"/>
        <v>101.22768483691686</v>
      </c>
      <c r="I138" s="74">
        <f t="shared" si="10"/>
        <v>7.2028180673632844</v>
      </c>
    </row>
    <row r="139" spans="1:9">
      <c r="A139" s="5" t="s">
        <v>223</v>
      </c>
      <c r="B139" s="3">
        <v>3111</v>
      </c>
      <c r="C139" s="10" t="s">
        <v>265</v>
      </c>
      <c r="D139" s="108">
        <v>1405.39</v>
      </c>
      <c r="E139" s="108">
        <v>0</v>
      </c>
      <c r="F139" s="108">
        <v>2850.08</v>
      </c>
      <c r="G139" s="108">
        <v>2885.07</v>
      </c>
      <c r="H139" s="74">
        <f t="shared" si="8"/>
        <v>101.22768483691686</v>
      </c>
      <c r="I139" s="74">
        <f t="shared" si="10"/>
        <v>7.2028180673632844</v>
      </c>
    </row>
    <row r="140" spans="1:9">
      <c r="A140" s="3"/>
      <c r="B140" s="3">
        <v>312</v>
      </c>
      <c r="C140" s="9" t="s">
        <v>0</v>
      </c>
      <c r="D140" s="104">
        <f>D141</f>
        <v>172.87</v>
      </c>
      <c r="E140" s="104">
        <f>E141</f>
        <v>0</v>
      </c>
      <c r="F140" s="104">
        <f>F141</f>
        <v>240</v>
      </c>
      <c r="G140" s="104">
        <f>G141</f>
        <v>117</v>
      </c>
      <c r="H140" s="74">
        <f t="shared" si="8"/>
        <v>48.75</v>
      </c>
      <c r="I140" s="74">
        <f t="shared" si="10"/>
        <v>28.200381789784227</v>
      </c>
    </row>
    <row r="141" spans="1:9">
      <c r="A141" s="5" t="s">
        <v>224</v>
      </c>
      <c r="B141" s="3">
        <v>3121</v>
      </c>
      <c r="C141" s="10" t="s">
        <v>0</v>
      </c>
      <c r="D141" s="108">
        <v>172.87</v>
      </c>
      <c r="E141" s="108">
        <v>0</v>
      </c>
      <c r="F141" s="108">
        <v>240</v>
      </c>
      <c r="G141" s="108">
        <v>117</v>
      </c>
      <c r="H141" s="74">
        <f t="shared" si="8"/>
        <v>48.75</v>
      </c>
      <c r="I141" s="74">
        <f t="shared" si="10"/>
        <v>28.200381789784227</v>
      </c>
    </row>
    <row r="142" spans="1:9">
      <c r="A142" s="3"/>
      <c r="B142" s="3">
        <v>313</v>
      </c>
      <c r="C142" s="9" t="s">
        <v>135</v>
      </c>
      <c r="D142" s="104">
        <f>D143</f>
        <v>231.9</v>
      </c>
      <c r="E142" s="104">
        <f>E143</f>
        <v>0</v>
      </c>
      <c r="F142" s="104">
        <f>F143</f>
        <v>388</v>
      </c>
      <c r="G142" s="104">
        <f>G143</f>
        <v>476.01</v>
      </c>
      <c r="H142" s="74">
        <f t="shared" si="8"/>
        <v>122.68298969072164</v>
      </c>
      <c r="I142" s="74">
        <f t="shared" si="10"/>
        <v>52.903402195222782</v>
      </c>
    </row>
    <row r="143" spans="1:9" ht="25.5">
      <c r="A143" s="5" t="s">
        <v>225</v>
      </c>
      <c r="B143" s="3">
        <v>31321</v>
      </c>
      <c r="C143" s="10" t="s">
        <v>21</v>
      </c>
      <c r="D143" s="108">
        <v>231.9</v>
      </c>
      <c r="E143" s="108">
        <v>0</v>
      </c>
      <c r="F143" s="108">
        <v>388</v>
      </c>
      <c r="G143" s="108">
        <v>476.01</v>
      </c>
      <c r="H143" s="74">
        <f t="shared" si="8"/>
        <v>122.68298969072164</v>
      </c>
      <c r="I143" s="74">
        <f t="shared" si="10"/>
        <v>52.903402195222782</v>
      </c>
    </row>
    <row r="144" spans="1:9" ht="25.5">
      <c r="A144" s="48" t="s">
        <v>190</v>
      </c>
      <c r="B144" s="197" t="s">
        <v>226</v>
      </c>
      <c r="C144" s="198"/>
      <c r="D144" s="113">
        <f>D145+D147+D149</f>
        <v>0</v>
      </c>
      <c r="E144" s="113">
        <f>E145+E147+E149</f>
        <v>0</v>
      </c>
      <c r="F144" s="113">
        <f>F145+F147+F149</f>
        <v>0</v>
      </c>
      <c r="G144" s="113">
        <f>G145+G147+G149</f>
        <v>402.9</v>
      </c>
      <c r="H144" s="71" t="e">
        <f t="shared" si="8"/>
        <v>#DIV/0!</v>
      </c>
      <c r="I144" s="71" t="e">
        <f t="shared" si="10"/>
        <v>#DIV/0!</v>
      </c>
    </row>
    <row r="145" spans="1:9">
      <c r="A145" s="3"/>
      <c r="B145" s="3">
        <v>311</v>
      </c>
      <c r="C145" s="9" t="s">
        <v>134</v>
      </c>
      <c r="D145" s="104">
        <f>D146</f>
        <v>0</v>
      </c>
      <c r="E145" s="104">
        <f>E146</f>
        <v>0</v>
      </c>
      <c r="F145" s="104">
        <f>F146</f>
        <v>0</v>
      </c>
      <c r="G145" s="104">
        <f>G146</f>
        <v>0</v>
      </c>
      <c r="H145" s="74" t="e">
        <f t="shared" si="8"/>
        <v>#DIV/0!</v>
      </c>
      <c r="I145" s="74" t="e">
        <f t="shared" si="10"/>
        <v>#DIV/0!</v>
      </c>
    </row>
    <row r="146" spans="1:9">
      <c r="A146" s="5" t="s">
        <v>34</v>
      </c>
      <c r="B146" s="3">
        <v>3111</v>
      </c>
      <c r="C146" s="10" t="s">
        <v>265</v>
      </c>
      <c r="D146" s="108">
        <v>0</v>
      </c>
      <c r="E146" s="108">
        <v>0</v>
      </c>
      <c r="F146" s="108">
        <v>0</v>
      </c>
      <c r="G146" s="108">
        <v>0</v>
      </c>
      <c r="H146" s="74" t="e">
        <f t="shared" si="8"/>
        <v>#DIV/0!</v>
      </c>
      <c r="I146" s="74" t="e">
        <f t="shared" si="10"/>
        <v>#DIV/0!</v>
      </c>
    </row>
    <row r="147" spans="1:9">
      <c r="A147" s="3"/>
      <c r="B147" s="3">
        <v>312</v>
      </c>
      <c r="C147" s="9" t="s">
        <v>0</v>
      </c>
      <c r="D147" s="104">
        <f>D148</f>
        <v>0</v>
      </c>
      <c r="E147" s="104">
        <f>E148</f>
        <v>0</v>
      </c>
      <c r="F147" s="104">
        <f>F148</f>
        <v>0</v>
      </c>
      <c r="G147" s="104">
        <f>G148</f>
        <v>402.9</v>
      </c>
      <c r="H147" s="74" t="e">
        <f t="shared" si="8"/>
        <v>#DIV/0!</v>
      </c>
      <c r="I147" s="74" t="e">
        <f t="shared" si="10"/>
        <v>#DIV/0!</v>
      </c>
    </row>
    <row r="148" spans="1:9">
      <c r="A148" s="5" t="s">
        <v>36</v>
      </c>
      <c r="B148" s="3">
        <v>3121</v>
      </c>
      <c r="C148" s="10" t="s">
        <v>0</v>
      </c>
      <c r="D148" s="108">
        <v>0</v>
      </c>
      <c r="E148" s="108">
        <v>0</v>
      </c>
      <c r="F148" s="108"/>
      <c r="G148" s="108">
        <v>402.9</v>
      </c>
      <c r="H148" s="74" t="e">
        <f t="shared" ref="H148:H211" si="11">(G148/F148)*100</f>
        <v>#DIV/0!</v>
      </c>
      <c r="I148" s="74" t="e">
        <f t="shared" si="10"/>
        <v>#DIV/0!</v>
      </c>
    </row>
    <row r="149" spans="1:9">
      <c r="A149" s="3"/>
      <c r="B149" s="3">
        <v>313</v>
      </c>
      <c r="C149" s="9" t="s">
        <v>135</v>
      </c>
      <c r="D149" s="104">
        <f>D150</f>
        <v>0</v>
      </c>
      <c r="E149" s="104">
        <f>E150</f>
        <v>0</v>
      </c>
      <c r="F149" s="104">
        <f>F150</f>
        <v>0</v>
      </c>
      <c r="G149" s="104">
        <f>G150</f>
        <v>0</v>
      </c>
      <c r="H149" s="74" t="e">
        <f t="shared" si="11"/>
        <v>#DIV/0!</v>
      </c>
      <c r="I149" s="74" t="e">
        <f t="shared" si="10"/>
        <v>#DIV/0!</v>
      </c>
    </row>
    <row r="150" spans="1:9" ht="25.5">
      <c r="A150" s="5" t="s">
        <v>38</v>
      </c>
      <c r="B150" s="3">
        <v>31321</v>
      </c>
      <c r="C150" s="10" t="s">
        <v>21</v>
      </c>
      <c r="D150" s="108">
        <v>0</v>
      </c>
      <c r="E150" s="108">
        <v>0</v>
      </c>
      <c r="F150" s="108">
        <v>0</v>
      </c>
      <c r="G150" s="108">
        <v>0</v>
      </c>
      <c r="H150" s="74" t="e">
        <f t="shared" si="11"/>
        <v>#DIV/0!</v>
      </c>
      <c r="I150" s="74" t="e">
        <f t="shared" si="10"/>
        <v>#DIV/0!</v>
      </c>
    </row>
    <row r="151" spans="1:9">
      <c r="A151" s="47" t="s">
        <v>194</v>
      </c>
      <c r="B151" s="195" t="s">
        <v>266</v>
      </c>
      <c r="C151" s="196"/>
      <c r="D151" s="112">
        <f>D1582+D157</f>
        <v>57.83</v>
      </c>
      <c r="E151" s="112">
        <f>E152+E157</f>
        <v>0</v>
      </c>
      <c r="F151" s="112">
        <f>F152+F157</f>
        <v>87</v>
      </c>
      <c r="G151" s="112">
        <f>G152+G157</f>
        <v>58.6</v>
      </c>
      <c r="H151" s="70">
        <f t="shared" si="11"/>
        <v>67.356321839080451</v>
      </c>
      <c r="I151" s="70">
        <f t="shared" si="10"/>
        <v>116.47297568576943</v>
      </c>
    </row>
    <row r="152" spans="1:9" ht="25.5" customHeight="1">
      <c r="A152" s="48" t="s">
        <v>190</v>
      </c>
      <c r="B152" s="197" t="s">
        <v>211</v>
      </c>
      <c r="C152" s="198"/>
      <c r="D152" s="113">
        <f>D154</f>
        <v>0</v>
      </c>
      <c r="E152" s="113">
        <f>E154</f>
        <v>0</v>
      </c>
      <c r="F152" s="113">
        <f>F154</f>
        <v>87</v>
      </c>
      <c r="G152" s="113">
        <f>G154</f>
        <v>58.6</v>
      </c>
      <c r="H152" s="71">
        <f t="shared" si="11"/>
        <v>67.356321839080451</v>
      </c>
      <c r="I152" s="71" t="e">
        <f t="shared" si="10"/>
        <v>#DIV/0!</v>
      </c>
    </row>
    <row r="153" spans="1:9">
      <c r="A153" s="5" t="s">
        <v>191</v>
      </c>
      <c r="B153" s="5"/>
      <c r="C153" s="5" t="s">
        <v>189</v>
      </c>
      <c r="D153" s="104"/>
      <c r="E153" s="104"/>
      <c r="F153" s="104"/>
      <c r="G153" s="104"/>
      <c r="H153" s="74" t="e">
        <f t="shared" si="11"/>
        <v>#DIV/0!</v>
      </c>
      <c r="I153" s="74"/>
    </row>
    <row r="154" spans="1:9">
      <c r="A154" s="3"/>
      <c r="B154" s="3">
        <v>321</v>
      </c>
      <c r="C154" s="9" t="s">
        <v>137</v>
      </c>
      <c r="D154" s="104">
        <f>SUM(D155:D156)</f>
        <v>0</v>
      </c>
      <c r="E154" s="104">
        <f>SUM(E155:E156)</f>
        <v>0</v>
      </c>
      <c r="F154" s="104">
        <f>SUM(F155:F156)</f>
        <v>87</v>
      </c>
      <c r="G154" s="104">
        <f>SUM(G155:G156)</f>
        <v>58.6</v>
      </c>
      <c r="H154" s="74">
        <f t="shared" si="11"/>
        <v>67.356321839080451</v>
      </c>
      <c r="I154" s="74" t="e">
        <f t="shared" si="10"/>
        <v>#DIV/0!</v>
      </c>
    </row>
    <row r="155" spans="1:9">
      <c r="A155" s="5" t="s">
        <v>317</v>
      </c>
      <c r="B155" s="3">
        <v>3236</v>
      </c>
      <c r="C155" s="10" t="s">
        <v>13</v>
      </c>
      <c r="D155" s="108">
        <v>0</v>
      </c>
      <c r="E155" s="108">
        <v>0</v>
      </c>
      <c r="F155" s="108">
        <v>0</v>
      </c>
      <c r="G155" s="108">
        <v>37.6</v>
      </c>
      <c r="H155" s="74" t="e">
        <f t="shared" si="11"/>
        <v>#DIV/0!</v>
      </c>
      <c r="I155" s="74" t="e">
        <f t="shared" ref="I155:I219" si="12">(H155/D155)*100</f>
        <v>#DIV/0!</v>
      </c>
    </row>
    <row r="156" spans="1:9" ht="25.5">
      <c r="A156" s="5" t="s">
        <v>227</v>
      </c>
      <c r="B156" s="3">
        <v>3212</v>
      </c>
      <c r="C156" s="10" t="s">
        <v>138</v>
      </c>
      <c r="D156" s="108">
        <v>0</v>
      </c>
      <c r="E156" s="108">
        <v>0</v>
      </c>
      <c r="F156" s="108">
        <v>87</v>
      </c>
      <c r="G156" s="108">
        <v>21</v>
      </c>
      <c r="H156" s="74">
        <f t="shared" si="11"/>
        <v>24.137931034482758</v>
      </c>
      <c r="I156" s="74" t="e">
        <f t="shared" si="12"/>
        <v>#DIV/0!</v>
      </c>
    </row>
    <row r="157" spans="1:9" ht="25.5">
      <c r="A157" s="48" t="s">
        <v>190</v>
      </c>
      <c r="B157" s="197" t="s">
        <v>226</v>
      </c>
      <c r="C157" s="198"/>
      <c r="D157" s="113">
        <f>D159</f>
        <v>57.83</v>
      </c>
      <c r="E157" s="113">
        <f>E159</f>
        <v>0</v>
      </c>
      <c r="F157" s="113">
        <f>F159</f>
        <v>0</v>
      </c>
      <c r="G157" s="113">
        <f>G159</f>
        <v>0</v>
      </c>
      <c r="H157" s="71" t="e">
        <f t="shared" si="11"/>
        <v>#DIV/0!</v>
      </c>
      <c r="I157" s="71" t="e">
        <f t="shared" si="12"/>
        <v>#DIV/0!</v>
      </c>
    </row>
    <row r="158" spans="1:9">
      <c r="A158" s="5" t="s">
        <v>191</v>
      </c>
      <c r="B158" s="5"/>
      <c r="C158" s="5" t="s">
        <v>189</v>
      </c>
      <c r="D158" s="104"/>
      <c r="E158" s="104"/>
      <c r="F158" s="104"/>
      <c r="G158" s="104"/>
      <c r="H158" s="74" t="e">
        <f t="shared" si="11"/>
        <v>#DIV/0!</v>
      </c>
      <c r="I158" s="74"/>
    </row>
    <row r="159" spans="1:9">
      <c r="A159" s="3"/>
      <c r="B159" s="3">
        <v>321</v>
      </c>
      <c r="C159" s="9" t="s">
        <v>137</v>
      </c>
      <c r="D159" s="104">
        <f>SUM(D160:D161)</f>
        <v>57.83</v>
      </c>
      <c r="E159" s="104">
        <f>SUM(E160:E161)</f>
        <v>0</v>
      </c>
      <c r="F159" s="104">
        <f>SUM(F160:F161)</f>
        <v>0</v>
      </c>
      <c r="G159" s="104">
        <f>SUM(G160:G161)</f>
        <v>0</v>
      </c>
      <c r="H159" s="74" t="e">
        <f t="shared" si="11"/>
        <v>#DIV/0!</v>
      </c>
      <c r="I159" s="74" t="e">
        <f t="shared" si="12"/>
        <v>#DIV/0!</v>
      </c>
    </row>
    <row r="160" spans="1:9">
      <c r="A160" s="3">
        <v>810</v>
      </c>
      <c r="B160" s="3">
        <v>3211</v>
      </c>
      <c r="C160" s="10" t="s">
        <v>1</v>
      </c>
      <c r="D160" s="108">
        <v>0</v>
      </c>
      <c r="E160" s="108">
        <v>0</v>
      </c>
      <c r="F160" s="108">
        <v>0</v>
      </c>
      <c r="G160" s="108">
        <v>0</v>
      </c>
      <c r="H160" s="74" t="e">
        <f t="shared" si="11"/>
        <v>#DIV/0!</v>
      </c>
      <c r="I160" s="74" t="e">
        <f t="shared" si="12"/>
        <v>#DIV/0!</v>
      </c>
    </row>
    <row r="161" spans="1:9" ht="25.5">
      <c r="A161" s="52" t="s">
        <v>40</v>
      </c>
      <c r="B161" s="3">
        <v>3212</v>
      </c>
      <c r="C161" s="10" t="s">
        <v>138</v>
      </c>
      <c r="D161" s="108">
        <v>57.83</v>
      </c>
      <c r="E161" s="108">
        <v>0</v>
      </c>
      <c r="F161" s="108">
        <v>0</v>
      </c>
      <c r="G161" s="108">
        <v>0</v>
      </c>
      <c r="H161" s="74" t="e">
        <f t="shared" si="11"/>
        <v>#DIV/0!</v>
      </c>
      <c r="I161" s="74" t="e">
        <f t="shared" si="12"/>
        <v>#DIV/0!</v>
      </c>
    </row>
    <row r="162" spans="1:9">
      <c r="A162" s="46" t="s">
        <v>192</v>
      </c>
      <c r="B162" s="193" t="s">
        <v>228</v>
      </c>
      <c r="C162" s="194"/>
      <c r="D162" s="111">
        <f t="shared" ref="D162:G163" si="13">D163</f>
        <v>3823.82</v>
      </c>
      <c r="E162" s="111">
        <f t="shared" si="13"/>
        <v>0</v>
      </c>
      <c r="F162" s="111">
        <f t="shared" si="13"/>
        <v>0</v>
      </c>
      <c r="G162" s="111">
        <f t="shared" si="13"/>
        <v>0</v>
      </c>
      <c r="H162" s="69" t="e">
        <f t="shared" si="11"/>
        <v>#DIV/0!</v>
      </c>
      <c r="I162" s="69" t="e">
        <f t="shared" si="12"/>
        <v>#DIV/0!</v>
      </c>
    </row>
    <row r="163" spans="1:9">
      <c r="A163" s="47" t="s">
        <v>194</v>
      </c>
      <c r="B163" s="195" t="s">
        <v>229</v>
      </c>
      <c r="C163" s="196"/>
      <c r="D163" s="112">
        <f t="shared" si="13"/>
        <v>3823.82</v>
      </c>
      <c r="E163" s="112">
        <f t="shared" si="13"/>
        <v>0</v>
      </c>
      <c r="F163" s="112">
        <f t="shared" si="13"/>
        <v>0</v>
      </c>
      <c r="G163" s="112">
        <f t="shared" si="13"/>
        <v>0</v>
      </c>
      <c r="H163" s="70" t="e">
        <f t="shared" si="11"/>
        <v>#DIV/0!</v>
      </c>
      <c r="I163" s="70" t="e">
        <f t="shared" si="12"/>
        <v>#DIV/0!</v>
      </c>
    </row>
    <row r="164" spans="1:9" ht="25.5">
      <c r="A164" s="48" t="s">
        <v>190</v>
      </c>
      <c r="B164" s="197" t="s">
        <v>220</v>
      </c>
      <c r="C164" s="198"/>
      <c r="D164" s="113">
        <f>D166</f>
        <v>3823.82</v>
      </c>
      <c r="E164" s="113">
        <f>E166</f>
        <v>0</v>
      </c>
      <c r="F164" s="113">
        <f>F166</f>
        <v>0</v>
      </c>
      <c r="G164" s="113">
        <f>G166</f>
        <v>0</v>
      </c>
      <c r="H164" s="71" t="e">
        <f t="shared" si="11"/>
        <v>#DIV/0!</v>
      </c>
      <c r="I164" s="71" t="e">
        <f t="shared" si="12"/>
        <v>#DIV/0!</v>
      </c>
    </row>
    <row r="165" spans="1:9">
      <c r="A165" s="5" t="s">
        <v>191</v>
      </c>
      <c r="B165" s="5"/>
      <c r="C165" s="5" t="s">
        <v>189</v>
      </c>
      <c r="D165" s="104"/>
      <c r="E165" s="104"/>
      <c r="F165" s="104"/>
      <c r="G165" s="104"/>
      <c r="H165" s="74" t="e">
        <f t="shared" si="11"/>
        <v>#DIV/0!</v>
      </c>
      <c r="I165" s="74"/>
    </row>
    <row r="166" spans="1:9">
      <c r="A166" s="3"/>
      <c r="B166" s="3">
        <v>322</v>
      </c>
      <c r="C166" s="9" t="s">
        <v>139</v>
      </c>
      <c r="D166" s="104">
        <f>D167</f>
        <v>3823.82</v>
      </c>
      <c r="E166" s="104">
        <f>E167</f>
        <v>0</v>
      </c>
      <c r="F166" s="104">
        <f>F167</f>
        <v>0</v>
      </c>
      <c r="G166" s="104">
        <f>G167</f>
        <v>0</v>
      </c>
      <c r="H166" s="74" t="e">
        <f t="shared" si="11"/>
        <v>#DIV/0!</v>
      </c>
      <c r="I166" s="74" t="e">
        <f t="shared" si="12"/>
        <v>#DIV/0!</v>
      </c>
    </row>
    <row r="167" spans="1:9">
      <c r="A167" s="5" t="s">
        <v>69</v>
      </c>
      <c r="B167" s="3">
        <v>3222</v>
      </c>
      <c r="C167" s="10" t="s">
        <v>22</v>
      </c>
      <c r="D167" s="108">
        <v>3823.82</v>
      </c>
      <c r="E167" s="108">
        <v>0</v>
      </c>
      <c r="F167" s="108">
        <v>0</v>
      </c>
      <c r="G167" s="108">
        <v>0</v>
      </c>
      <c r="H167" s="74" t="e">
        <f t="shared" si="11"/>
        <v>#DIV/0!</v>
      </c>
      <c r="I167" s="74" t="e">
        <f t="shared" si="12"/>
        <v>#DIV/0!</v>
      </c>
    </row>
    <row r="168" spans="1:9" ht="29.25" customHeight="1">
      <c r="A168" s="46" t="s">
        <v>192</v>
      </c>
      <c r="B168" s="193" t="s">
        <v>267</v>
      </c>
      <c r="C168" s="194"/>
      <c r="D168" s="111">
        <f>D169+D178+D192+D197</f>
        <v>1110177.58</v>
      </c>
      <c r="E168" s="111">
        <f>E169+E178+E192+E197</f>
        <v>0</v>
      </c>
      <c r="F168" s="111">
        <f>F169+F178+F192+F197</f>
        <v>1298728</v>
      </c>
      <c r="G168" s="111">
        <f>G169+G178+G192+G197</f>
        <v>1350154.2999999998</v>
      </c>
      <c r="H168" s="69">
        <f t="shared" si="11"/>
        <v>103.95974368766976</v>
      </c>
      <c r="I168" s="69">
        <f t="shared" si="12"/>
        <v>9.3642445641597041E-3</v>
      </c>
    </row>
    <row r="169" spans="1:9">
      <c r="A169" s="47" t="s">
        <v>194</v>
      </c>
      <c r="B169" s="195" t="s">
        <v>268</v>
      </c>
      <c r="C169" s="196"/>
      <c r="D169" s="112">
        <f>D170</f>
        <v>1059033.77</v>
      </c>
      <c r="E169" s="112">
        <f>E170</f>
        <v>0</v>
      </c>
      <c r="F169" s="112">
        <f>F170</f>
        <v>1220605</v>
      </c>
      <c r="G169" s="112">
        <f>G170</f>
        <v>1300921.0499999998</v>
      </c>
      <c r="H169" s="70">
        <f t="shared" si="11"/>
        <v>106.58001974430711</v>
      </c>
      <c r="I169" s="70">
        <f t="shared" si="12"/>
        <v>1.0063892461550789E-2</v>
      </c>
    </row>
    <row r="170" spans="1:9" ht="25.5">
      <c r="A170" s="48" t="s">
        <v>190</v>
      </c>
      <c r="B170" s="197" t="s">
        <v>230</v>
      </c>
      <c r="C170" s="198"/>
      <c r="D170" s="113">
        <f>D172+D174+D176</f>
        <v>1059033.77</v>
      </c>
      <c r="E170" s="113">
        <f>E172+E174+E176</f>
        <v>0</v>
      </c>
      <c r="F170" s="113">
        <f>F172+F174+F176</f>
        <v>1220605</v>
      </c>
      <c r="G170" s="113">
        <f>G172+G174+G176</f>
        <v>1300921.0499999998</v>
      </c>
      <c r="H170" s="71">
        <f t="shared" si="11"/>
        <v>106.58001974430711</v>
      </c>
      <c r="I170" s="71">
        <f t="shared" si="12"/>
        <v>1.0063892461550789E-2</v>
      </c>
    </row>
    <row r="171" spans="1:9">
      <c r="A171" s="5" t="s">
        <v>191</v>
      </c>
      <c r="B171" s="5"/>
      <c r="C171" s="5" t="s">
        <v>189</v>
      </c>
      <c r="D171" s="104"/>
      <c r="E171" s="104"/>
      <c r="F171" s="104"/>
      <c r="G171" s="104"/>
      <c r="H171" s="74" t="e">
        <f t="shared" si="11"/>
        <v>#DIV/0!</v>
      </c>
      <c r="I171" s="74"/>
    </row>
    <row r="172" spans="1:9">
      <c r="A172" s="3"/>
      <c r="B172" s="3">
        <v>311</v>
      </c>
      <c r="C172" s="9" t="s">
        <v>134</v>
      </c>
      <c r="D172" s="104">
        <f>D173</f>
        <v>868273.25</v>
      </c>
      <c r="E172" s="104">
        <f>E173</f>
        <v>0</v>
      </c>
      <c r="F172" s="104">
        <f>F173</f>
        <v>996200</v>
      </c>
      <c r="G172" s="104">
        <f>G173</f>
        <v>1084737.3799999999</v>
      </c>
      <c r="H172" s="74">
        <f t="shared" si="11"/>
        <v>108.88751054005219</v>
      </c>
      <c r="I172" s="74">
        <f t="shared" si="12"/>
        <v>1.2540696208256121E-2</v>
      </c>
    </row>
    <row r="173" spans="1:9">
      <c r="A173" s="5" t="s">
        <v>70</v>
      </c>
      <c r="B173" s="3">
        <v>3111</v>
      </c>
      <c r="C173" s="10" t="s">
        <v>265</v>
      </c>
      <c r="D173" s="108">
        <v>868273.25</v>
      </c>
      <c r="E173" s="108">
        <v>0</v>
      </c>
      <c r="F173" s="108">
        <v>996200</v>
      </c>
      <c r="G173" s="108">
        <v>1084737.3799999999</v>
      </c>
      <c r="H173" s="74">
        <f t="shared" si="11"/>
        <v>108.88751054005219</v>
      </c>
      <c r="I173" s="74">
        <f t="shared" si="12"/>
        <v>1.2540696208256121E-2</v>
      </c>
    </row>
    <row r="174" spans="1:9">
      <c r="A174" s="3"/>
      <c r="B174" s="3">
        <v>312</v>
      </c>
      <c r="C174" s="9" t="s">
        <v>0</v>
      </c>
      <c r="D174" s="104">
        <f>D175</f>
        <v>50237.31</v>
      </c>
      <c r="E174" s="104">
        <f>E175</f>
        <v>0</v>
      </c>
      <c r="F174" s="104">
        <f>F175</f>
        <v>70705</v>
      </c>
      <c r="G174" s="104">
        <f>G175</f>
        <v>48132.43</v>
      </c>
      <c r="H174" s="74">
        <f t="shared" si="11"/>
        <v>68.075001767908915</v>
      </c>
      <c r="I174" s="74">
        <f t="shared" si="12"/>
        <v>0.13550686087274361</v>
      </c>
    </row>
    <row r="175" spans="1:9">
      <c r="A175" s="5" t="s">
        <v>71</v>
      </c>
      <c r="B175" s="3">
        <v>3121</v>
      </c>
      <c r="C175" s="10" t="s">
        <v>0</v>
      </c>
      <c r="D175" s="108">
        <v>50237.31</v>
      </c>
      <c r="E175" s="108">
        <v>0</v>
      </c>
      <c r="F175" s="108">
        <v>70705</v>
      </c>
      <c r="G175" s="108">
        <v>48132.43</v>
      </c>
      <c r="H175" s="74">
        <f t="shared" si="11"/>
        <v>68.075001767908915</v>
      </c>
      <c r="I175" s="74">
        <f t="shared" si="12"/>
        <v>0.13550686087274361</v>
      </c>
    </row>
    <row r="176" spans="1:9">
      <c r="A176" s="3"/>
      <c r="B176" s="3">
        <v>313</v>
      </c>
      <c r="C176" s="9" t="s">
        <v>135</v>
      </c>
      <c r="D176" s="104">
        <f>D177</f>
        <v>140523.21</v>
      </c>
      <c r="E176" s="104">
        <f>E177</f>
        <v>0</v>
      </c>
      <c r="F176" s="104">
        <f>F177</f>
        <v>153700</v>
      </c>
      <c r="G176" s="104">
        <f>G177</f>
        <v>168051.24</v>
      </c>
      <c r="H176" s="74">
        <f t="shared" si="11"/>
        <v>109.33717631750162</v>
      </c>
      <c r="I176" s="74">
        <f t="shared" si="12"/>
        <v>7.7807200901190365E-2</v>
      </c>
    </row>
    <row r="177" spans="1:9" ht="25.5">
      <c r="A177" s="5" t="s">
        <v>72</v>
      </c>
      <c r="B177" s="3">
        <v>31321</v>
      </c>
      <c r="C177" s="10" t="s">
        <v>21</v>
      </c>
      <c r="D177" s="108">
        <v>140523.21</v>
      </c>
      <c r="E177" s="108">
        <v>0</v>
      </c>
      <c r="F177" s="108">
        <v>153700</v>
      </c>
      <c r="G177" s="108">
        <v>168051.24</v>
      </c>
      <c r="H177" s="74">
        <f t="shared" si="11"/>
        <v>109.33717631750162</v>
      </c>
      <c r="I177" s="74">
        <f t="shared" si="12"/>
        <v>7.7807200901190365E-2</v>
      </c>
    </row>
    <row r="178" spans="1:9">
      <c r="A178" s="47" t="s">
        <v>194</v>
      </c>
      <c r="B178" s="195" t="s">
        <v>231</v>
      </c>
      <c r="C178" s="196"/>
      <c r="D178" s="112">
        <f>D179</f>
        <v>33549.919999999998</v>
      </c>
      <c r="E178" s="112">
        <f>E179</f>
        <v>0</v>
      </c>
      <c r="F178" s="112">
        <f>F179</f>
        <v>36899</v>
      </c>
      <c r="G178" s="112">
        <f>G179</f>
        <v>28170.66</v>
      </c>
      <c r="H178" s="70">
        <f t="shared" si="11"/>
        <v>76.345321011409524</v>
      </c>
      <c r="I178" s="70">
        <f t="shared" si="12"/>
        <v>0.22755738616190299</v>
      </c>
    </row>
    <row r="179" spans="1:9" ht="25.5">
      <c r="A179" s="48" t="s">
        <v>190</v>
      </c>
      <c r="B179" s="197" t="s">
        <v>230</v>
      </c>
      <c r="C179" s="198"/>
      <c r="D179" s="113">
        <f>D181+D183+D186+D189</f>
        <v>33549.919999999998</v>
      </c>
      <c r="E179" s="113">
        <f>E181+E183+E186+E189</f>
        <v>0</v>
      </c>
      <c r="F179" s="113">
        <f>F181+F183+F186+F189</f>
        <v>36899</v>
      </c>
      <c r="G179" s="113">
        <f>G181+G183+G186+G189</f>
        <v>28170.66</v>
      </c>
      <c r="H179" s="71">
        <f t="shared" si="11"/>
        <v>76.345321011409524</v>
      </c>
      <c r="I179" s="71">
        <f t="shared" si="12"/>
        <v>0.22755738616190299</v>
      </c>
    </row>
    <row r="180" spans="1:9">
      <c r="A180" s="5" t="s">
        <v>191</v>
      </c>
      <c r="B180" s="5"/>
      <c r="C180" s="5" t="s">
        <v>189</v>
      </c>
      <c r="D180" s="104"/>
      <c r="E180" s="104"/>
      <c r="F180" s="104"/>
      <c r="G180" s="104"/>
      <c r="H180" s="74" t="e">
        <f t="shared" si="11"/>
        <v>#DIV/0!</v>
      </c>
      <c r="I180" s="74" t="e">
        <f t="shared" si="12"/>
        <v>#DIV/0!</v>
      </c>
    </row>
    <row r="181" spans="1:9">
      <c r="A181" s="3"/>
      <c r="B181" s="3">
        <v>321</v>
      </c>
      <c r="C181" s="9" t="s">
        <v>137</v>
      </c>
      <c r="D181" s="104">
        <f>D182</f>
        <v>21558.7</v>
      </c>
      <c r="E181" s="104">
        <f>E182</f>
        <v>0</v>
      </c>
      <c r="F181" s="104">
        <f>F182</f>
        <v>28800</v>
      </c>
      <c r="G181" s="104">
        <f>G182</f>
        <v>22535.66</v>
      </c>
      <c r="H181" s="74">
        <f t="shared" si="11"/>
        <v>78.248819444444436</v>
      </c>
      <c r="I181" s="74">
        <f t="shared" si="12"/>
        <v>0.36295704028742198</v>
      </c>
    </row>
    <row r="182" spans="1:9" ht="25.5">
      <c r="A182" s="5" t="s">
        <v>73</v>
      </c>
      <c r="B182" s="3">
        <v>3212</v>
      </c>
      <c r="C182" s="10" t="s">
        <v>138</v>
      </c>
      <c r="D182" s="108">
        <v>21558.7</v>
      </c>
      <c r="E182" s="108">
        <v>0</v>
      </c>
      <c r="F182" s="108">
        <v>28800</v>
      </c>
      <c r="G182" s="108">
        <v>22535.66</v>
      </c>
      <c r="H182" s="74">
        <f t="shared" si="11"/>
        <v>78.248819444444436</v>
      </c>
      <c r="I182" s="74">
        <f t="shared" si="12"/>
        <v>0.36295704028742198</v>
      </c>
    </row>
    <row r="183" spans="1:9">
      <c r="A183" s="3"/>
      <c r="B183" s="3">
        <v>322</v>
      </c>
      <c r="C183" s="9" t="s">
        <v>139</v>
      </c>
      <c r="D183" s="104">
        <f>SUM(D184:D185)</f>
        <v>1327.13</v>
      </c>
      <c r="E183" s="104">
        <f>SUM(E184:E185)</f>
        <v>0</v>
      </c>
      <c r="F183" s="104">
        <f>SUM(F184:F185)</f>
        <v>3179</v>
      </c>
      <c r="G183" s="104">
        <f>SUM(G184:G185)</f>
        <v>3179.32</v>
      </c>
      <c r="H183" s="74">
        <f t="shared" si="11"/>
        <v>100.01006605850897</v>
      </c>
      <c r="I183" s="74">
        <f t="shared" si="12"/>
        <v>7.5358153352353545</v>
      </c>
    </row>
    <row r="184" spans="1:9" ht="25.5">
      <c r="A184" s="5" t="s">
        <v>82</v>
      </c>
      <c r="B184" s="3">
        <v>3221</v>
      </c>
      <c r="C184" s="10" t="s">
        <v>4</v>
      </c>
      <c r="D184" s="108">
        <v>1327.13</v>
      </c>
      <c r="E184" s="108">
        <v>0</v>
      </c>
      <c r="F184" s="108">
        <v>3179</v>
      </c>
      <c r="G184" s="108">
        <v>3179.32</v>
      </c>
      <c r="H184" s="74">
        <f t="shared" si="11"/>
        <v>100.01006605850897</v>
      </c>
      <c r="I184" s="74">
        <f t="shared" si="12"/>
        <v>7.5358153352353545</v>
      </c>
    </row>
    <row r="185" spans="1:9">
      <c r="A185" s="5" t="s">
        <v>83</v>
      </c>
      <c r="B185" s="3">
        <v>3225</v>
      </c>
      <c r="C185" s="10" t="s">
        <v>7</v>
      </c>
      <c r="D185" s="108">
        <v>0</v>
      </c>
      <c r="E185" s="108"/>
      <c r="F185" s="108">
        <v>0</v>
      </c>
      <c r="G185" s="108">
        <v>0</v>
      </c>
      <c r="H185" s="74" t="e">
        <f t="shared" si="11"/>
        <v>#DIV/0!</v>
      </c>
      <c r="I185" s="74" t="e">
        <f t="shared" si="12"/>
        <v>#DIV/0!</v>
      </c>
    </row>
    <row r="186" spans="1:9">
      <c r="A186" s="3"/>
      <c r="B186" s="3">
        <v>323</v>
      </c>
      <c r="C186" s="9" t="s">
        <v>140</v>
      </c>
      <c r="D186" s="104">
        <f>SUM(D187:D188)</f>
        <v>762.89</v>
      </c>
      <c r="E186" s="104">
        <f>SUM(E187:E188)</f>
        <v>0</v>
      </c>
      <c r="F186" s="104">
        <f>SUM(F187:F188)</f>
        <v>2240</v>
      </c>
      <c r="G186" s="104">
        <f>SUM(G187:G188)</f>
        <v>2056.38</v>
      </c>
      <c r="H186" s="74">
        <f t="shared" si="11"/>
        <v>91.802678571428572</v>
      </c>
      <c r="I186" s="74">
        <f t="shared" si="12"/>
        <v>12.033540690194993</v>
      </c>
    </row>
    <row r="187" spans="1:9">
      <c r="A187" s="5" t="s">
        <v>74</v>
      </c>
      <c r="B187" s="3">
        <v>3236</v>
      </c>
      <c r="C187" s="10" t="s">
        <v>13</v>
      </c>
      <c r="D187" s="108">
        <v>0</v>
      </c>
      <c r="E187" s="108">
        <v>0</v>
      </c>
      <c r="F187" s="108">
        <v>0</v>
      </c>
      <c r="G187" s="108">
        <v>0</v>
      </c>
      <c r="H187" s="74" t="e">
        <f t="shared" si="11"/>
        <v>#DIV/0!</v>
      </c>
      <c r="I187" s="74" t="e">
        <f t="shared" si="12"/>
        <v>#DIV/0!</v>
      </c>
    </row>
    <row r="188" spans="1:9">
      <c r="A188" s="5" t="s">
        <v>75</v>
      </c>
      <c r="B188" s="3">
        <v>3237</v>
      </c>
      <c r="C188" s="10" t="s">
        <v>14</v>
      </c>
      <c r="D188" s="108">
        <v>762.89</v>
      </c>
      <c r="E188" s="108">
        <v>0</v>
      </c>
      <c r="F188" s="108">
        <v>2240</v>
      </c>
      <c r="G188" s="108">
        <v>2056.38</v>
      </c>
      <c r="H188" s="74">
        <f t="shared" si="11"/>
        <v>91.802678571428572</v>
      </c>
      <c r="I188" s="74">
        <f t="shared" si="12"/>
        <v>12.033540690194993</v>
      </c>
    </row>
    <row r="189" spans="1:9" ht="25.5">
      <c r="A189" s="3"/>
      <c r="B189" s="3">
        <v>329</v>
      </c>
      <c r="C189" s="9" t="s">
        <v>20</v>
      </c>
      <c r="D189" s="104">
        <f>D190+D191</f>
        <v>9901.2000000000007</v>
      </c>
      <c r="E189" s="104">
        <f>E190</f>
        <v>0</v>
      </c>
      <c r="F189" s="104">
        <f>F190+F191</f>
        <v>2680</v>
      </c>
      <c r="G189" s="104">
        <f>G190+G191</f>
        <v>399.3</v>
      </c>
      <c r="H189" s="74">
        <f t="shared" si="11"/>
        <v>14.899253731343284</v>
      </c>
      <c r="I189" s="74">
        <f t="shared" si="12"/>
        <v>0.15047927252598961</v>
      </c>
    </row>
    <row r="190" spans="1:9">
      <c r="A190" s="5" t="s">
        <v>76</v>
      </c>
      <c r="B190" s="3">
        <v>3295</v>
      </c>
      <c r="C190" s="10" t="s">
        <v>19</v>
      </c>
      <c r="D190" s="108">
        <v>3117.5</v>
      </c>
      <c r="E190" s="108">
        <v>0</v>
      </c>
      <c r="F190" s="108">
        <v>1680</v>
      </c>
      <c r="G190" s="108">
        <v>0</v>
      </c>
      <c r="H190" s="74">
        <f t="shared" si="11"/>
        <v>0</v>
      </c>
      <c r="I190" s="74">
        <f t="shared" si="12"/>
        <v>0</v>
      </c>
    </row>
    <row r="191" spans="1:9" ht="25.5">
      <c r="A191" s="5" t="s">
        <v>297</v>
      </c>
      <c r="B191" s="152">
        <v>3299</v>
      </c>
      <c r="C191" s="153" t="s">
        <v>20</v>
      </c>
      <c r="D191" s="108">
        <v>6783.7</v>
      </c>
      <c r="E191" s="108">
        <v>0</v>
      </c>
      <c r="F191" s="108">
        <v>1000</v>
      </c>
      <c r="G191" s="108">
        <v>399.3</v>
      </c>
      <c r="H191" s="74">
        <f t="shared" si="11"/>
        <v>39.93</v>
      </c>
      <c r="I191" s="74">
        <f t="shared" si="12"/>
        <v>0.58861683152262045</v>
      </c>
    </row>
    <row r="192" spans="1:9">
      <c r="A192" s="47" t="s">
        <v>194</v>
      </c>
      <c r="B192" s="195" t="s">
        <v>232</v>
      </c>
      <c r="C192" s="196"/>
      <c r="D192" s="112">
        <f>D193</f>
        <v>16260.34</v>
      </c>
      <c r="E192" s="112">
        <f>E193</f>
        <v>0</v>
      </c>
      <c r="F192" s="112">
        <f>F193</f>
        <v>20724</v>
      </c>
      <c r="G192" s="112">
        <f>G193</f>
        <v>17604.28</v>
      </c>
      <c r="H192" s="70">
        <f t="shared" si="11"/>
        <v>84.94634240494112</v>
      </c>
      <c r="I192" s="70">
        <f t="shared" si="12"/>
        <v>0.52241430625030671</v>
      </c>
    </row>
    <row r="193" spans="1:9" ht="25.5">
      <c r="A193" s="48" t="s">
        <v>190</v>
      </c>
      <c r="B193" s="197" t="s">
        <v>230</v>
      </c>
      <c r="C193" s="198"/>
      <c r="D193" s="113">
        <f>D195</f>
        <v>16260.34</v>
      </c>
      <c r="E193" s="113">
        <f>E195</f>
        <v>0</v>
      </c>
      <c r="F193" s="113">
        <f>F195</f>
        <v>20724</v>
      </c>
      <c r="G193" s="113">
        <f>G195</f>
        <v>17604.28</v>
      </c>
      <c r="H193" s="71">
        <f t="shared" si="11"/>
        <v>84.94634240494112</v>
      </c>
      <c r="I193" s="71">
        <f t="shared" si="12"/>
        <v>0.52241430625030671</v>
      </c>
    </row>
    <row r="194" spans="1:9">
      <c r="A194" s="5" t="s">
        <v>191</v>
      </c>
      <c r="B194" s="5"/>
      <c r="C194" s="5" t="s">
        <v>189</v>
      </c>
      <c r="D194" s="104"/>
      <c r="E194" s="104"/>
      <c r="F194" s="104"/>
      <c r="G194" s="104"/>
      <c r="H194" s="74" t="e">
        <f t="shared" si="11"/>
        <v>#DIV/0!</v>
      </c>
      <c r="I194" s="74"/>
    </row>
    <row r="195" spans="1:9" ht="25.5">
      <c r="A195" s="3"/>
      <c r="B195" s="3">
        <v>372</v>
      </c>
      <c r="C195" s="9" t="s">
        <v>151</v>
      </c>
      <c r="D195" s="104">
        <f>D196</f>
        <v>16260.34</v>
      </c>
      <c r="E195" s="104">
        <f>E196</f>
        <v>0</v>
      </c>
      <c r="F195" s="104">
        <f>F196</f>
        <v>20724</v>
      </c>
      <c r="G195" s="104">
        <f>G196</f>
        <v>17604.28</v>
      </c>
      <c r="H195" s="74">
        <f t="shared" si="11"/>
        <v>84.94634240494112</v>
      </c>
      <c r="I195" s="74">
        <f t="shared" si="12"/>
        <v>0.52241430625030671</v>
      </c>
    </row>
    <row r="196" spans="1:9" ht="25.5">
      <c r="A196" s="5" t="s">
        <v>77</v>
      </c>
      <c r="B196" s="3">
        <v>3722</v>
      </c>
      <c r="C196" s="10" t="s">
        <v>25</v>
      </c>
      <c r="D196" s="108">
        <v>16260.34</v>
      </c>
      <c r="E196" s="108">
        <v>0</v>
      </c>
      <c r="F196" s="108">
        <v>20724</v>
      </c>
      <c r="G196" s="108">
        <v>17604.28</v>
      </c>
      <c r="H196" s="74">
        <f t="shared" si="11"/>
        <v>84.94634240494112</v>
      </c>
      <c r="I196" s="74">
        <f t="shared" si="12"/>
        <v>0.52241430625030671</v>
      </c>
    </row>
    <row r="197" spans="1:9">
      <c r="A197" s="47" t="s">
        <v>194</v>
      </c>
      <c r="B197" s="195" t="s">
        <v>233</v>
      </c>
      <c r="C197" s="196"/>
      <c r="D197" s="112">
        <f>D198</f>
        <v>1333.55</v>
      </c>
      <c r="E197" s="112">
        <f>E198</f>
        <v>0</v>
      </c>
      <c r="F197" s="112">
        <f>F198</f>
        <v>20500</v>
      </c>
      <c r="G197" s="112">
        <f>G198</f>
        <v>3458.31</v>
      </c>
      <c r="H197" s="70">
        <f t="shared" si="11"/>
        <v>16.869804878048779</v>
      </c>
      <c r="I197" s="70">
        <f t="shared" si="12"/>
        <v>1.2650297985114003</v>
      </c>
    </row>
    <row r="198" spans="1:9" ht="25.5">
      <c r="A198" s="48" t="s">
        <v>190</v>
      </c>
      <c r="B198" s="197" t="s">
        <v>230</v>
      </c>
      <c r="C198" s="198"/>
      <c r="D198" s="113">
        <f>D200+D203</f>
        <v>1333.55</v>
      </c>
      <c r="E198" s="113">
        <f>E200+E203</f>
        <v>0</v>
      </c>
      <c r="F198" s="113">
        <f>F200+F203</f>
        <v>20500</v>
      </c>
      <c r="G198" s="113">
        <f>G200+G203</f>
        <v>3458.31</v>
      </c>
      <c r="H198" s="71">
        <f t="shared" si="11"/>
        <v>16.869804878048779</v>
      </c>
      <c r="I198" s="71">
        <f t="shared" si="12"/>
        <v>1.2650297985114003</v>
      </c>
    </row>
    <row r="199" spans="1:9">
      <c r="A199" s="5" t="s">
        <v>191</v>
      </c>
      <c r="B199" s="5"/>
      <c r="C199" s="5" t="s">
        <v>189</v>
      </c>
      <c r="D199" s="104"/>
      <c r="E199" s="104"/>
      <c r="F199" s="104"/>
      <c r="G199" s="104"/>
      <c r="H199" s="74" t="e">
        <f t="shared" si="11"/>
        <v>#DIV/0!</v>
      </c>
      <c r="I199" s="74"/>
    </row>
    <row r="200" spans="1:9">
      <c r="A200" s="3"/>
      <c r="B200" s="3">
        <v>422</v>
      </c>
      <c r="C200" s="11" t="s">
        <v>155</v>
      </c>
      <c r="D200" s="104">
        <f>SUM(D201:D202)</f>
        <v>0</v>
      </c>
      <c r="E200" s="104">
        <f>SUM(E201:E202)</f>
        <v>0</v>
      </c>
      <c r="F200" s="104">
        <f>SUM(F201:F202)</f>
        <v>0</v>
      </c>
      <c r="G200" s="104">
        <f>SUM(G201:G202)</f>
        <v>0</v>
      </c>
      <c r="H200" s="74" t="e">
        <f t="shared" si="11"/>
        <v>#DIV/0!</v>
      </c>
      <c r="I200" s="74" t="e">
        <f t="shared" si="12"/>
        <v>#DIV/0!</v>
      </c>
    </row>
    <row r="201" spans="1:9">
      <c r="A201" s="5" t="s">
        <v>234</v>
      </c>
      <c r="B201" s="3">
        <v>4221</v>
      </c>
      <c r="C201" s="15" t="s">
        <v>23</v>
      </c>
      <c r="D201" s="108">
        <v>0</v>
      </c>
      <c r="E201" s="108">
        <v>0</v>
      </c>
      <c r="F201" s="108">
        <v>0</v>
      </c>
      <c r="G201" s="108">
        <v>0</v>
      </c>
      <c r="H201" s="74" t="e">
        <f t="shared" si="11"/>
        <v>#DIV/0!</v>
      </c>
      <c r="I201" s="74" t="e">
        <f t="shared" si="12"/>
        <v>#DIV/0!</v>
      </c>
    </row>
    <row r="202" spans="1:9">
      <c r="A202" s="5" t="s">
        <v>235</v>
      </c>
      <c r="B202" s="3">
        <v>4226</v>
      </c>
      <c r="C202" s="15" t="s">
        <v>24</v>
      </c>
      <c r="D202" s="108">
        <v>0</v>
      </c>
      <c r="E202" s="108">
        <v>0</v>
      </c>
      <c r="F202" s="108">
        <v>0</v>
      </c>
      <c r="G202" s="108">
        <v>0</v>
      </c>
      <c r="H202" s="74" t="e">
        <f t="shared" si="11"/>
        <v>#DIV/0!</v>
      </c>
      <c r="I202" s="74" t="e">
        <f t="shared" si="12"/>
        <v>#DIV/0!</v>
      </c>
    </row>
    <row r="203" spans="1:9" ht="25.5">
      <c r="A203" s="3"/>
      <c r="B203" s="3">
        <v>424</v>
      </c>
      <c r="C203" s="11" t="s">
        <v>157</v>
      </c>
      <c r="D203" s="104">
        <f>D204</f>
        <v>1333.55</v>
      </c>
      <c r="E203" s="104">
        <f>E204</f>
        <v>0</v>
      </c>
      <c r="F203" s="104">
        <f>F204</f>
        <v>20500</v>
      </c>
      <c r="G203" s="104">
        <f>G204</f>
        <v>3458.31</v>
      </c>
      <c r="H203" s="74">
        <f t="shared" si="11"/>
        <v>16.869804878048779</v>
      </c>
      <c r="I203" s="74">
        <f t="shared" si="12"/>
        <v>1.2650297985114003</v>
      </c>
    </row>
    <row r="204" spans="1:9" ht="27.75" customHeight="1">
      <c r="A204" s="5" t="s">
        <v>78</v>
      </c>
      <c r="B204" s="3">
        <v>4241</v>
      </c>
      <c r="C204" s="12" t="s">
        <v>158</v>
      </c>
      <c r="D204" s="108">
        <v>1333.55</v>
      </c>
      <c r="E204" s="108">
        <v>0</v>
      </c>
      <c r="F204" s="108">
        <v>20500</v>
      </c>
      <c r="G204" s="108">
        <v>3458.31</v>
      </c>
      <c r="H204" s="74">
        <f t="shared" si="11"/>
        <v>16.869804878048779</v>
      </c>
      <c r="I204" s="74">
        <f t="shared" si="12"/>
        <v>1.2650297985114003</v>
      </c>
    </row>
    <row r="205" spans="1:9">
      <c r="A205" s="46" t="s">
        <v>192</v>
      </c>
      <c r="B205" s="193" t="s">
        <v>237</v>
      </c>
      <c r="C205" s="194"/>
      <c r="D205" s="111">
        <f t="shared" ref="D205:G206" si="14">D206</f>
        <v>4161.09</v>
      </c>
      <c r="E205" s="111">
        <f t="shared" si="14"/>
        <v>0</v>
      </c>
      <c r="F205" s="111">
        <f t="shared" si="14"/>
        <v>5000</v>
      </c>
      <c r="G205" s="111">
        <f t="shared" si="14"/>
        <v>4760.76</v>
      </c>
      <c r="H205" s="69">
        <f t="shared" si="11"/>
        <v>95.215199999999996</v>
      </c>
      <c r="I205" s="69">
        <f t="shared" si="12"/>
        <v>2.2882273635033124</v>
      </c>
    </row>
    <row r="206" spans="1:9">
      <c r="A206" s="47" t="s">
        <v>194</v>
      </c>
      <c r="B206" s="195" t="s">
        <v>236</v>
      </c>
      <c r="C206" s="196"/>
      <c r="D206" s="112">
        <f t="shared" si="14"/>
        <v>4161.09</v>
      </c>
      <c r="E206" s="112">
        <f t="shared" si="14"/>
        <v>0</v>
      </c>
      <c r="F206" s="112">
        <f t="shared" si="14"/>
        <v>5000</v>
      </c>
      <c r="G206" s="112">
        <f t="shared" si="14"/>
        <v>4760.76</v>
      </c>
      <c r="H206" s="70">
        <f t="shared" si="11"/>
        <v>95.215199999999996</v>
      </c>
      <c r="I206" s="70">
        <f t="shared" si="12"/>
        <v>2.2882273635033124</v>
      </c>
    </row>
    <row r="207" spans="1:9" ht="25.5">
      <c r="A207" s="48" t="s">
        <v>190</v>
      </c>
      <c r="B207" s="197" t="s">
        <v>220</v>
      </c>
      <c r="C207" s="198"/>
      <c r="D207" s="113">
        <f>D209</f>
        <v>4161.09</v>
      </c>
      <c r="E207" s="113">
        <f>E209</f>
        <v>0</v>
      </c>
      <c r="F207" s="113">
        <f>F209</f>
        <v>5000</v>
      </c>
      <c r="G207" s="113">
        <f>G209</f>
        <v>4760.76</v>
      </c>
      <c r="H207" s="71">
        <f t="shared" si="11"/>
        <v>95.215199999999996</v>
      </c>
      <c r="I207" s="71">
        <f t="shared" si="12"/>
        <v>2.2882273635033124</v>
      </c>
    </row>
    <row r="208" spans="1:9">
      <c r="A208" s="5" t="s">
        <v>191</v>
      </c>
      <c r="B208" s="5"/>
      <c r="C208" s="5" t="s">
        <v>189</v>
      </c>
      <c r="D208" s="104"/>
      <c r="E208" s="104"/>
      <c r="F208" s="104"/>
      <c r="G208" s="104"/>
      <c r="H208" s="74" t="e">
        <f t="shared" si="11"/>
        <v>#DIV/0!</v>
      </c>
      <c r="I208" s="74"/>
    </row>
    <row r="209" spans="1:11">
      <c r="A209" s="3"/>
      <c r="B209" s="3">
        <v>322</v>
      </c>
      <c r="C209" s="9" t="s">
        <v>139</v>
      </c>
      <c r="D209" s="104">
        <f>D210</f>
        <v>4161.09</v>
      </c>
      <c r="E209" s="104">
        <f>E210</f>
        <v>0</v>
      </c>
      <c r="F209" s="104">
        <f>F210</f>
        <v>5000</v>
      </c>
      <c r="G209" s="104">
        <f>G210</f>
        <v>4760.76</v>
      </c>
      <c r="H209" s="74">
        <f t="shared" si="11"/>
        <v>95.215199999999996</v>
      </c>
      <c r="I209" s="74">
        <f t="shared" si="12"/>
        <v>2.2882273635033124</v>
      </c>
    </row>
    <row r="210" spans="1:11">
      <c r="A210" s="5" t="s">
        <v>79</v>
      </c>
      <c r="B210" s="3">
        <v>3222</v>
      </c>
      <c r="C210" s="10" t="s">
        <v>22</v>
      </c>
      <c r="D210" s="108">
        <v>4161.09</v>
      </c>
      <c r="E210" s="108">
        <v>0</v>
      </c>
      <c r="F210" s="108">
        <v>5000</v>
      </c>
      <c r="G210" s="108">
        <v>4760.76</v>
      </c>
      <c r="H210" s="74">
        <f t="shared" si="11"/>
        <v>95.215199999999996</v>
      </c>
      <c r="I210" s="74">
        <f t="shared" si="12"/>
        <v>2.2882273635033124</v>
      </c>
    </row>
    <row r="211" spans="1:11" ht="24" customHeight="1">
      <c r="A211" s="46" t="s">
        <v>192</v>
      </c>
      <c r="B211" s="193" t="s">
        <v>238</v>
      </c>
      <c r="C211" s="194"/>
      <c r="D211" s="111">
        <f t="shared" ref="D211:G212" si="15">D212</f>
        <v>17756.09</v>
      </c>
      <c r="E211" s="111">
        <f t="shared" si="15"/>
        <v>0</v>
      </c>
      <c r="F211" s="111">
        <f t="shared" si="15"/>
        <v>0</v>
      </c>
      <c r="G211" s="111">
        <f t="shared" si="15"/>
        <v>0</v>
      </c>
      <c r="H211" s="69" t="e">
        <f t="shared" si="11"/>
        <v>#DIV/0!</v>
      </c>
      <c r="I211" s="69" t="e">
        <f t="shared" si="12"/>
        <v>#DIV/0!</v>
      </c>
    </row>
    <row r="212" spans="1:11" ht="27.75" customHeight="1">
      <c r="A212" s="47" t="s">
        <v>194</v>
      </c>
      <c r="B212" s="195" t="s">
        <v>239</v>
      </c>
      <c r="C212" s="196"/>
      <c r="D212" s="112">
        <f t="shared" si="15"/>
        <v>17756.09</v>
      </c>
      <c r="E212" s="112">
        <f t="shared" si="15"/>
        <v>0</v>
      </c>
      <c r="F212" s="112">
        <f t="shared" si="15"/>
        <v>0</v>
      </c>
      <c r="G212" s="112">
        <f t="shared" si="15"/>
        <v>0</v>
      </c>
      <c r="H212" s="70" t="e">
        <f t="shared" ref="H212:H229" si="16">(G212/F212)*100</f>
        <v>#DIV/0!</v>
      </c>
      <c r="I212" s="70" t="e">
        <f t="shared" si="12"/>
        <v>#DIV/0!</v>
      </c>
    </row>
    <row r="213" spans="1:11" ht="25.5">
      <c r="A213" s="48" t="s">
        <v>190</v>
      </c>
      <c r="B213" s="197" t="s">
        <v>240</v>
      </c>
      <c r="C213" s="198"/>
      <c r="D213" s="113">
        <f>D215+D217</f>
        <v>17756.09</v>
      </c>
      <c r="E213" s="113">
        <f>E215+E217</f>
        <v>0</v>
      </c>
      <c r="F213" s="113">
        <f>F215+F217</f>
        <v>0</v>
      </c>
      <c r="G213" s="113">
        <f>G215+G217</f>
        <v>0</v>
      </c>
      <c r="H213" s="71" t="e">
        <f t="shared" si="16"/>
        <v>#DIV/0!</v>
      </c>
      <c r="I213" s="71" t="e">
        <f t="shared" si="12"/>
        <v>#DIV/0!</v>
      </c>
    </row>
    <row r="214" spans="1:11">
      <c r="A214" s="5" t="s">
        <v>191</v>
      </c>
      <c r="B214" s="5"/>
      <c r="C214" s="5" t="s">
        <v>189</v>
      </c>
      <c r="D214" s="104"/>
      <c r="E214" s="104"/>
      <c r="F214" s="104"/>
      <c r="G214" s="104"/>
      <c r="H214" s="74" t="e">
        <f t="shared" si="16"/>
        <v>#DIV/0!</v>
      </c>
      <c r="I214" s="74"/>
    </row>
    <row r="215" spans="1:11">
      <c r="A215" s="3"/>
      <c r="B215" s="3">
        <v>311</v>
      </c>
      <c r="C215" s="9" t="s">
        <v>134</v>
      </c>
      <c r="D215" s="104">
        <f>D216</f>
        <v>16157.66</v>
      </c>
      <c r="E215" s="104">
        <f>E216</f>
        <v>0</v>
      </c>
      <c r="F215" s="104">
        <f>F216</f>
        <v>0</v>
      </c>
      <c r="G215" s="104">
        <f>G216</f>
        <v>0</v>
      </c>
      <c r="H215" s="74" t="e">
        <f t="shared" si="16"/>
        <v>#DIV/0!</v>
      </c>
      <c r="I215" s="74" t="e">
        <f t="shared" si="12"/>
        <v>#DIV/0!</v>
      </c>
    </row>
    <row r="216" spans="1:11">
      <c r="A216" s="3">
        <v>950</v>
      </c>
      <c r="B216" s="3">
        <v>3111</v>
      </c>
      <c r="C216" s="10" t="s">
        <v>265</v>
      </c>
      <c r="D216" s="108">
        <v>16157.66</v>
      </c>
      <c r="E216" s="108">
        <v>0</v>
      </c>
      <c r="F216" s="108">
        <v>0</v>
      </c>
      <c r="G216" s="108">
        <v>0</v>
      </c>
      <c r="H216" s="74" t="e">
        <f t="shared" si="16"/>
        <v>#DIV/0!</v>
      </c>
      <c r="I216" s="74" t="e">
        <f t="shared" si="12"/>
        <v>#DIV/0!</v>
      </c>
      <c r="K216" s="127"/>
    </row>
    <row r="217" spans="1:11">
      <c r="A217" s="3"/>
      <c r="B217" s="3">
        <v>321</v>
      </c>
      <c r="C217" s="9" t="s">
        <v>137</v>
      </c>
      <c r="D217" s="104">
        <f>D218</f>
        <v>1598.43</v>
      </c>
      <c r="E217" s="104">
        <f>E218</f>
        <v>0</v>
      </c>
      <c r="F217" s="104">
        <f>F218</f>
        <v>0</v>
      </c>
      <c r="G217" s="104">
        <f>G218</f>
        <v>0</v>
      </c>
      <c r="H217" s="74" t="e">
        <f t="shared" si="16"/>
        <v>#DIV/0!</v>
      </c>
      <c r="I217" s="74" t="e">
        <f t="shared" si="12"/>
        <v>#DIV/0!</v>
      </c>
      <c r="K217" s="45"/>
    </row>
    <row r="218" spans="1:11" ht="25.5">
      <c r="A218" s="3">
        <v>951</v>
      </c>
      <c r="B218" s="3">
        <v>3212</v>
      </c>
      <c r="C218" s="10" t="s">
        <v>138</v>
      </c>
      <c r="D218" s="108">
        <v>1598.43</v>
      </c>
      <c r="E218" s="108">
        <v>0</v>
      </c>
      <c r="F218" s="108">
        <v>0</v>
      </c>
      <c r="G218" s="108">
        <v>0</v>
      </c>
      <c r="H218" s="74" t="e">
        <f t="shared" si="16"/>
        <v>#DIV/0!</v>
      </c>
      <c r="I218" s="74" t="e">
        <f t="shared" si="12"/>
        <v>#DIV/0!</v>
      </c>
      <c r="K218" s="154"/>
    </row>
    <row r="219" spans="1:11" ht="25.5" customHeight="1">
      <c r="A219" s="46" t="s">
        <v>192</v>
      </c>
      <c r="B219" s="193" t="s">
        <v>282</v>
      </c>
      <c r="C219" s="194"/>
      <c r="D219" s="111">
        <f t="shared" ref="D219:G220" si="17">D220</f>
        <v>78900.639999999999</v>
      </c>
      <c r="E219" s="111">
        <f t="shared" si="17"/>
        <v>0</v>
      </c>
      <c r="F219" s="111">
        <f t="shared" si="17"/>
        <v>86273</v>
      </c>
      <c r="G219" s="111">
        <f t="shared" si="17"/>
        <v>79221.72</v>
      </c>
      <c r="H219" s="69">
        <f t="shared" si="16"/>
        <v>91.826782423237859</v>
      </c>
      <c r="I219" s="69">
        <f t="shared" si="12"/>
        <v>0.11638281061248409</v>
      </c>
      <c r="K219" s="145"/>
    </row>
    <row r="220" spans="1:11" ht="29.25" customHeight="1">
      <c r="A220" s="47" t="s">
        <v>194</v>
      </c>
      <c r="B220" s="195" t="s">
        <v>283</v>
      </c>
      <c r="C220" s="196"/>
      <c r="D220" s="112">
        <f t="shared" si="17"/>
        <v>78900.639999999999</v>
      </c>
      <c r="E220" s="112">
        <f t="shared" si="17"/>
        <v>0</v>
      </c>
      <c r="F220" s="112">
        <f t="shared" si="17"/>
        <v>86273</v>
      </c>
      <c r="G220" s="112">
        <f t="shared" si="17"/>
        <v>79221.72</v>
      </c>
      <c r="H220" s="70">
        <f t="shared" si="16"/>
        <v>91.826782423237859</v>
      </c>
      <c r="I220" s="70">
        <f t="shared" ref="I220:I229" si="18">(H220/D220)*100</f>
        <v>0.11638281061248409</v>
      </c>
      <c r="K220" s="45"/>
    </row>
    <row r="221" spans="1:11" ht="25.5">
      <c r="A221" s="48" t="s">
        <v>190</v>
      </c>
      <c r="B221" s="197"/>
      <c r="C221" s="198"/>
      <c r="D221" s="113">
        <f>D223+D225</f>
        <v>78900.639999999999</v>
      </c>
      <c r="E221" s="113">
        <f>E223+E225</f>
        <v>0</v>
      </c>
      <c r="F221" s="113">
        <f>F223+F225</f>
        <v>86273</v>
      </c>
      <c r="G221" s="113">
        <f>G223+G225</f>
        <v>79221.72</v>
      </c>
      <c r="H221" s="71">
        <f t="shared" si="16"/>
        <v>91.826782423237859</v>
      </c>
      <c r="I221" s="71">
        <f t="shared" si="18"/>
        <v>0.11638281061248409</v>
      </c>
      <c r="K221" s="146"/>
    </row>
    <row r="222" spans="1:11">
      <c r="A222" s="5" t="s">
        <v>191</v>
      </c>
      <c r="B222" s="5"/>
      <c r="C222" s="5" t="s">
        <v>189</v>
      </c>
      <c r="D222" s="104"/>
      <c r="E222" s="104"/>
      <c r="F222" s="104"/>
      <c r="G222" s="104"/>
      <c r="H222" s="74" t="e">
        <f t="shared" si="16"/>
        <v>#DIV/0!</v>
      </c>
      <c r="I222" s="74"/>
      <c r="K222" s="45"/>
    </row>
    <row r="223" spans="1:11" ht="11.25" customHeight="1">
      <c r="A223" s="3"/>
      <c r="B223" s="3">
        <v>322</v>
      </c>
      <c r="C223" s="9" t="s">
        <v>136</v>
      </c>
      <c r="D223" s="104">
        <f>D224</f>
        <v>78116.800000000003</v>
      </c>
      <c r="E223" s="104">
        <f>E224</f>
        <v>0</v>
      </c>
      <c r="F223" s="104">
        <f>F224</f>
        <v>85500</v>
      </c>
      <c r="G223" s="104">
        <f>G224</f>
        <v>78448.639999999999</v>
      </c>
      <c r="H223" s="74">
        <f t="shared" si="16"/>
        <v>91.752795321637421</v>
      </c>
      <c r="I223" s="74">
        <f t="shared" si="18"/>
        <v>0.11745590618360893</v>
      </c>
    </row>
    <row r="224" spans="1:11" s="1" customFormat="1">
      <c r="A224" s="5" t="s">
        <v>277</v>
      </c>
      <c r="B224" s="3">
        <v>3222</v>
      </c>
      <c r="C224" s="10" t="s">
        <v>22</v>
      </c>
      <c r="D224" s="108">
        <v>78116.800000000003</v>
      </c>
      <c r="E224" s="108">
        <v>0</v>
      </c>
      <c r="F224" s="108">
        <v>85500</v>
      </c>
      <c r="G224" s="108">
        <v>78448.639999999999</v>
      </c>
      <c r="H224" s="74">
        <f t="shared" si="16"/>
        <v>91.752795321637421</v>
      </c>
      <c r="I224" s="74">
        <f t="shared" si="18"/>
        <v>0.11745590618360893</v>
      </c>
      <c r="J224" s="167"/>
    </row>
    <row r="225" spans="1:10" s="1" customFormat="1" ht="24" customHeight="1">
      <c r="A225" s="47" t="s">
        <v>194</v>
      </c>
      <c r="B225" s="195" t="s">
        <v>284</v>
      </c>
      <c r="C225" s="196"/>
      <c r="D225" s="112">
        <f>D226</f>
        <v>783.84</v>
      </c>
      <c r="E225" s="112">
        <f>E226</f>
        <v>0</v>
      </c>
      <c r="F225" s="112">
        <f>F226</f>
        <v>773</v>
      </c>
      <c r="G225" s="112">
        <f>G226</f>
        <v>773.08</v>
      </c>
      <c r="H225" s="70">
        <f t="shared" si="16"/>
        <v>100.01034928848642</v>
      </c>
      <c r="I225" s="70">
        <f t="shared" si="18"/>
        <v>12.759025985977548</v>
      </c>
      <c r="J225" s="167"/>
    </row>
    <row r="226" spans="1:10" s="1" customFormat="1" ht="25.5">
      <c r="A226" s="48" t="s">
        <v>190</v>
      </c>
      <c r="B226" s="197"/>
      <c r="C226" s="198"/>
      <c r="D226" s="113">
        <f>D228+D230</f>
        <v>783.84</v>
      </c>
      <c r="E226" s="113">
        <f>E228+E230</f>
        <v>0</v>
      </c>
      <c r="F226" s="113">
        <f>F228+F230</f>
        <v>773</v>
      </c>
      <c r="G226" s="113">
        <f>G228+G230</f>
        <v>773.08</v>
      </c>
      <c r="H226" s="71">
        <f t="shared" si="16"/>
        <v>100.01034928848642</v>
      </c>
      <c r="I226" s="71">
        <f t="shared" si="18"/>
        <v>12.759025985977548</v>
      </c>
      <c r="J226" s="167"/>
    </row>
    <row r="227" spans="1:10" s="1" customFormat="1">
      <c r="A227" s="5" t="s">
        <v>191</v>
      </c>
      <c r="B227" s="5"/>
      <c r="C227" s="5" t="s">
        <v>189</v>
      </c>
      <c r="D227" s="104"/>
      <c r="E227" s="104"/>
      <c r="F227" s="104"/>
      <c r="G227" s="104"/>
      <c r="H227" s="74" t="e">
        <f t="shared" si="16"/>
        <v>#DIV/0!</v>
      </c>
      <c r="I227" s="74"/>
      <c r="J227" s="167"/>
    </row>
    <row r="228" spans="1:10" s="1" customFormat="1">
      <c r="A228" s="3"/>
      <c r="B228" s="3">
        <v>322</v>
      </c>
      <c r="C228" s="9" t="s">
        <v>136</v>
      </c>
      <c r="D228" s="104">
        <f>D229</f>
        <v>783.84</v>
      </c>
      <c r="E228" s="104">
        <f>E229</f>
        <v>0</v>
      </c>
      <c r="F228" s="104">
        <f>F229</f>
        <v>773</v>
      </c>
      <c r="G228" s="104">
        <f>G229</f>
        <v>773.08</v>
      </c>
      <c r="H228" s="74">
        <f t="shared" si="16"/>
        <v>100.01034928848642</v>
      </c>
      <c r="I228" s="74">
        <f t="shared" si="18"/>
        <v>12.759025985977548</v>
      </c>
      <c r="J228" s="167"/>
    </row>
    <row r="229" spans="1:10" s="1" customFormat="1" ht="25.5">
      <c r="A229" s="5" t="s">
        <v>278</v>
      </c>
      <c r="B229" s="3">
        <v>32216</v>
      </c>
      <c r="C229" s="10" t="s">
        <v>279</v>
      </c>
      <c r="D229" s="108">
        <v>783.84</v>
      </c>
      <c r="E229" s="108">
        <v>0</v>
      </c>
      <c r="F229" s="108">
        <v>773</v>
      </c>
      <c r="G229" s="108">
        <v>773.08</v>
      </c>
      <c r="H229" s="74">
        <f t="shared" si="16"/>
        <v>100.01034928848642</v>
      </c>
      <c r="I229" s="74">
        <f t="shared" si="18"/>
        <v>12.759025985977548</v>
      </c>
      <c r="J229" s="167"/>
    </row>
    <row r="230" spans="1:10" s="1" customFormat="1">
      <c r="A230" s="118"/>
      <c r="B230" s="119"/>
      <c r="C230" s="117"/>
      <c r="D230" s="117"/>
      <c r="E230" s="117"/>
      <c r="F230" s="120"/>
      <c r="G230" s="120"/>
      <c r="H230" s="141"/>
      <c r="I230" s="142"/>
      <c r="J230" s="167"/>
    </row>
    <row r="231" spans="1:10" s="1" customFormat="1" ht="13.5" thickBot="1">
      <c r="A231" s="135"/>
      <c r="B231" s="136"/>
      <c r="C231" s="136"/>
      <c r="D231" s="136"/>
      <c r="E231" s="136"/>
      <c r="F231" s="136"/>
      <c r="G231" s="139"/>
      <c r="H231" s="137"/>
      <c r="J231" s="167"/>
    </row>
    <row r="232" spans="1:10" s="1" customFormat="1" ht="13.5" thickBot="1">
      <c r="A232" s="199" t="s">
        <v>241</v>
      </c>
      <c r="B232" s="200"/>
      <c r="C232" s="201"/>
      <c r="D232" s="138">
        <f>D211+D205+D162+D119+D91+D72+D25+D168</f>
        <v>1363651.99</v>
      </c>
      <c r="E232" s="138">
        <f>E211+E205+E162+E119+E91+E72+E25+E168</f>
        <v>0</v>
      </c>
      <c r="F232" s="138">
        <f>F211+F205+F162+F119+F91+F72+F25+F168</f>
        <v>1520784.74</v>
      </c>
      <c r="G232" s="140">
        <f>G211+G205+G162+G119+G91+G72+G25+G168</f>
        <v>1563844.4799999997</v>
      </c>
      <c r="H232" s="75">
        <f>(G232/F232)*100</f>
        <v>102.83141583864128</v>
      </c>
      <c r="I232" s="75">
        <f>(H232/D232)*100</f>
        <v>7.5408840813293784E-3</v>
      </c>
      <c r="J232" s="167"/>
    </row>
    <row r="233" spans="1:10" s="1" customFormat="1">
      <c r="F233" s="53"/>
      <c r="G233" s="53"/>
      <c r="H233" s="76"/>
      <c r="J233" s="167"/>
    </row>
    <row r="234" spans="1:10" s="1" customFormat="1">
      <c r="F234" s="53"/>
      <c r="G234" s="53"/>
      <c r="H234" s="76"/>
      <c r="J234" s="167"/>
    </row>
    <row r="235" spans="1:10" s="1" customFormat="1" ht="12.75" customHeight="1">
      <c r="F235" s="53"/>
      <c r="G235" s="80"/>
      <c r="H235" s="76"/>
      <c r="J235" s="167"/>
    </row>
    <row r="236" spans="1:10" s="1" customFormat="1" ht="12.75" customHeight="1">
      <c r="F236" s="53"/>
      <c r="G236" s="81"/>
      <c r="H236" s="76"/>
      <c r="J236" s="167"/>
    </row>
    <row r="237" spans="1:10" s="1" customFormat="1" ht="12.75" customHeight="1">
      <c r="F237" s="53"/>
      <c r="G237" s="80"/>
      <c r="H237" s="76"/>
      <c r="J237" s="167"/>
    </row>
    <row r="238" spans="1:10" s="1" customFormat="1">
      <c r="F238" s="53"/>
      <c r="G238" s="80"/>
      <c r="H238" s="76"/>
      <c r="J238" s="167"/>
    </row>
    <row r="239" spans="1:10" s="1" customFormat="1">
      <c r="F239" s="53"/>
      <c r="G239" s="53"/>
      <c r="H239" s="76"/>
      <c r="J239" s="167"/>
    </row>
    <row r="240" spans="1:10" s="1" customFormat="1">
      <c r="F240" s="53"/>
      <c r="G240" s="53"/>
      <c r="H240" s="76"/>
      <c r="J240" s="167"/>
    </row>
    <row r="241" spans="6:10" s="1" customFormat="1">
      <c r="F241" s="53"/>
      <c r="G241" s="53"/>
      <c r="H241" s="76"/>
      <c r="J241" s="167"/>
    </row>
    <row r="242" spans="6:10" s="1" customFormat="1">
      <c r="F242" s="53"/>
      <c r="G242" s="53"/>
      <c r="H242" s="76"/>
      <c r="J242" s="167"/>
    </row>
    <row r="243" spans="6:10" s="1" customFormat="1">
      <c r="F243" s="53"/>
      <c r="G243" s="53"/>
      <c r="H243" s="76"/>
      <c r="J243" s="167"/>
    </row>
    <row r="244" spans="6:10" s="1" customFormat="1">
      <c r="F244" s="53"/>
      <c r="G244" s="53"/>
      <c r="H244" s="76"/>
      <c r="J244" s="167"/>
    </row>
    <row r="245" spans="6:10" s="1" customFormat="1">
      <c r="F245" s="53"/>
      <c r="G245" s="53"/>
      <c r="H245" s="76"/>
      <c r="J245" s="167"/>
    </row>
    <row r="246" spans="6:10" s="1" customFormat="1">
      <c r="F246" s="53"/>
      <c r="G246" s="53"/>
      <c r="H246" s="76"/>
      <c r="J246" s="167"/>
    </row>
    <row r="247" spans="6:10" s="1" customFormat="1">
      <c r="F247" s="53"/>
      <c r="G247" s="53"/>
      <c r="H247" s="77"/>
      <c r="J247" s="167"/>
    </row>
    <row r="248" spans="6:10" s="1" customFormat="1">
      <c r="F248" s="53"/>
      <c r="G248" s="53"/>
      <c r="H248" s="77"/>
      <c r="J248" s="167"/>
    </row>
    <row r="249" spans="6:10" s="1" customFormat="1">
      <c r="F249" s="53"/>
      <c r="G249" s="53"/>
      <c r="H249" s="77"/>
      <c r="J249" s="167"/>
    </row>
    <row r="250" spans="6:10" s="1" customFormat="1">
      <c r="F250" s="53"/>
      <c r="G250" s="53"/>
      <c r="H250" s="77"/>
      <c r="J250" s="167"/>
    </row>
    <row r="251" spans="6:10" s="1" customFormat="1">
      <c r="F251" s="53"/>
      <c r="G251" s="53"/>
      <c r="H251" s="77"/>
      <c r="J251" s="167"/>
    </row>
    <row r="252" spans="6:10" s="1" customFormat="1">
      <c r="F252" s="53"/>
      <c r="G252" s="53"/>
      <c r="H252" s="77"/>
      <c r="J252" s="167"/>
    </row>
    <row r="253" spans="6:10" s="1" customFormat="1">
      <c r="F253" s="53"/>
      <c r="G253" s="53"/>
      <c r="H253" s="77"/>
      <c r="J253" s="167"/>
    </row>
    <row r="254" spans="6:10" s="1" customFormat="1">
      <c r="F254" s="53"/>
      <c r="G254" s="53"/>
      <c r="H254" s="77"/>
      <c r="J254" s="167"/>
    </row>
    <row r="255" spans="6:10" s="1" customFormat="1">
      <c r="F255" s="53"/>
      <c r="G255" s="53"/>
      <c r="H255" s="77"/>
      <c r="J255" s="167"/>
    </row>
    <row r="256" spans="6:10" s="1" customFormat="1">
      <c r="F256" s="53"/>
      <c r="G256" s="53"/>
      <c r="H256" s="77"/>
      <c r="J256" s="167"/>
    </row>
    <row r="257" spans="6:10" s="1" customFormat="1">
      <c r="F257" s="53"/>
      <c r="G257" s="53"/>
      <c r="H257" s="77"/>
      <c r="J257" s="167"/>
    </row>
    <row r="258" spans="6:10" s="1" customFormat="1">
      <c r="F258" s="53"/>
      <c r="G258" s="53"/>
      <c r="H258" s="77"/>
      <c r="J258" s="167"/>
    </row>
    <row r="259" spans="6:10" s="1" customFormat="1">
      <c r="F259" s="53"/>
      <c r="G259" s="53"/>
      <c r="H259" s="77"/>
      <c r="J259" s="167"/>
    </row>
    <row r="260" spans="6:10" s="1" customFormat="1">
      <c r="F260" s="53"/>
      <c r="G260" s="53"/>
      <c r="H260" s="77"/>
      <c r="J260" s="167"/>
    </row>
    <row r="261" spans="6:10" s="1" customFormat="1">
      <c r="F261" s="53"/>
      <c r="G261" s="53"/>
      <c r="H261" s="77"/>
      <c r="J261" s="167"/>
    </row>
    <row r="262" spans="6:10" s="1" customFormat="1">
      <c r="F262" s="53"/>
      <c r="G262" s="53"/>
      <c r="H262" s="77"/>
      <c r="J262" s="167"/>
    </row>
    <row r="263" spans="6:10" s="1" customFormat="1">
      <c r="F263" s="53"/>
      <c r="G263" s="53"/>
      <c r="H263" s="77"/>
      <c r="J263" s="167"/>
    </row>
    <row r="264" spans="6:10" s="1" customFormat="1">
      <c r="F264" s="53"/>
      <c r="G264" s="53"/>
      <c r="H264" s="77"/>
      <c r="J264" s="167"/>
    </row>
    <row r="265" spans="6:10" s="1" customFormat="1">
      <c r="F265" s="53"/>
      <c r="G265" s="53"/>
      <c r="H265" s="77"/>
      <c r="J265" s="167"/>
    </row>
    <row r="266" spans="6:10" s="1" customFormat="1">
      <c r="F266" s="53"/>
      <c r="G266" s="53"/>
      <c r="H266" s="77"/>
      <c r="J266" s="167"/>
    </row>
    <row r="267" spans="6:10" s="1" customFormat="1">
      <c r="F267" s="53"/>
      <c r="G267" s="53"/>
      <c r="H267" s="77"/>
      <c r="J267" s="167"/>
    </row>
    <row r="268" spans="6:10" s="1" customFormat="1">
      <c r="F268" s="53"/>
      <c r="G268" s="53"/>
      <c r="H268" s="77"/>
      <c r="J268" s="167"/>
    </row>
    <row r="269" spans="6:10" s="1" customFormat="1">
      <c r="F269" s="53"/>
      <c r="G269" s="53"/>
      <c r="H269" s="77"/>
      <c r="J269" s="167"/>
    </row>
    <row r="270" spans="6:10" s="1" customFormat="1">
      <c r="F270" s="53"/>
      <c r="G270" s="53"/>
      <c r="H270" s="77"/>
      <c r="J270" s="167"/>
    </row>
    <row r="271" spans="6:10" s="1" customFormat="1">
      <c r="F271" s="53"/>
      <c r="G271" s="53"/>
      <c r="H271" s="77"/>
      <c r="J271" s="167"/>
    </row>
    <row r="272" spans="6:10" s="1" customFormat="1">
      <c r="F272" s="53"/>
      <c r="G272" s="53"/>
      <c r="H272" s="77"/>
      <c r="J272" s="167"/>
    </row>
    <row r="273" spans="6:10" s="1" customFormat="1">
      <c r="F273" s="53"/>
      <c r="G273" s="53"/>
      <c r="H273" s="77"/>
      <c r="J273" s="167"/>
    </row>
    <row r="274" spans="6:10" s="1" customFormat="1">
      <c r="F274" s="53"/>
      <c r="G274" s="53"/>
      <c r="H274" s="77"/>
      <c r="J274" s="167"/>
    </row>
    <row r="275" spans="6:10" s="1" customFormat="1">
      <c r="F275" s="53"/>
      <c r="G275" s="53"/>
      <c r="H275" s="77"/>
      <c r="J275" s="167"/>
    </row>
    <row r="276" spans="6:10" s="1" customFormat="1">
      <c r="F276" s="53"/>
      <c r="G276" s="53"/>
      <c r="H276" s="77"/>
      <c r="J276" s="167"/>
    </row>
    <row r="277" spans="6:10" s="1" customFormat="1">
      <c r="F277" s="53"/>
      <c r="G277" s="53"/>
      <c r="H277" s="77"/>
      <c r="J277" s="167"/>
    </row>
    <row r="278" spans="6:10" s="1" customFormat="1">
      <c r="F278" s="53"/>
      <c r="G278" s="53"/>
      <c r="H278" s="77"/>
      <c r="J278" s="167"/>
    </row>
    <row r="279" spans="6:10" s="1" customFormat="1">
      <c r="F279" s="53"/>
      <c r="G279" s="53"/>
      <c r="H279" s="77"/>
      <c r="J279" s="167"/>
    </row>
    <row r="280" spans="6:10" s="1" customFormat="1">
      <c r="F280" s="53"/>
      <c r="G280" s="53"/>
      <c r="H280" s="77"/>
      <c r="J280" s="167"/>
    </row>
    <row r="281" spans="6:10" s="1" customFormat="1">
      <c r="F281" s="53"/>
      <c r="G281" s="53"/>
      <c r="H281" s="77"/>
      <c r="J281" s="167"/>
    </row>
    <row r="282" spans="6:10" s="1" customFormat="1">
      <c r="F282" s="53"/>
      <c r="G282" s="53"/>
      <c r="H282" s="77"/>
      <c r="J282" s="167"/>
    </row>
    <row r="283" spans="6:10" s="1" customFormat="1">
      <c r="F283" s="53"/>
      <c r="G283" s="53"/>
      <c r="H283" s="77"/>
      <c r="J283" s="167"/>
    </row>
    <row r="284" spans="6:10" s="1" customFormat="1">
      <c r="F284" s="53"/>
      <c r="G284" s="53"/>
      <c r="H284" s="77"/>
      <c r="J284" s="167"/>
    </row>
    <row r="285" spans="6:10" s="1" customFormat="1">
      <c r="F285" s="53"/>
      <c r="G285" s="53"/>
      <c r="H285" s="77"/>
      <c r="J285" s="167"/>
    </row>
    <row r="286" spans="6:10" s="1" customFormat="1">
      <c r="F286" s="53"/>
      <c r="G286" s="53"/>
      <c r="H286" s="77"/>
      <c r="J286" s="167"/>
    </row>
    <row r="287" spans="6:10" s="1" customFormat="1">
      <c r="F287" s="53"/>
      <c r="G287" s="53"/>
      <c r="H287" s="77"/>
      <c r="J287" s="167"/>
    </row>
    <row r="288" spans="6:10" s="1" customFormat="1">
      <c r="F288" s="53"/>
      <c r="G288" s="53"/>
      <c r="H288" s="77"/>
      <c r="J288" s="167"/>
    </row>
    <row r="289" spans="6:10" s="1" customFormat="1">
      <c r="F289" s="53"/>
      <c r="G289" s="53"/>
      <c r="H289" s="77"/>
      <c r="J289" s="167"/>
    </row>
    <row r="290" spans="6:10" s="1" customFormat="1">
      <c r="F290" s="53"/>
      <c r="G290" s="53"/>
      <c r="H290" s="77"/>
      <c r="J290" s="167"/>
    </row>
    <row r="291" spans="6:10" s="1" customFormat="1">
      <c r="F291" s="53"/>
      <c r="G291" s="53"/>
      <c r="H291" s="77"/>
      <c r="J291" s="167"/>
    </row>
    <row r="292" spans="6:10" s="1" customFormat="1">
      <c r="F292" s="53"/>
      <c r="G292" s="53"/>
      <c r="H292" s="77"/>
      <c r="J292" s="167"/>
    </row>
    <row r="293" spans="6:10" s="1" customFormat="1">
      <c r="F293" s="53"/>
      <c r="G293" s="53"/>
      <c r="H293" s="77"/>
      <c r="J293" s="167"/>
    </row>
    <row r="294" spans="6:10" s="1" customFormat="1">
      <c r="F294" s="53"/>
      <c r="G294" s="53"/>
      <c r="H294" s="77"/>
      <c r="J294" s="167"/>
    </row>
    <row r="295" spans="6:10" s="1" customFormat="1">
      <c r="F295" s="53"/>
      <c r="G295" s="53"/>
      <c r="H295" s="77"/>
      <c r="J295" s="167"/>
    </row>
    <row r="296" spans="6:10" s="1" customFormat="1">
      <c r="F296" s="53"/>
      <c r="G296" s="53"/>
      <c r="H296" s="77"/>
      <c r="J296" s="167"/>
    </row>
    <row r="297" spans="6:10" s="1" customFormat="1">
      <c r="F297" s="53"/>
      <c r="G297" s="53"/>
      <c r="H297" s="77"/>
      <c r="J297" s="167"/>
    </row>
    <row r="298" spans="6:10" s="1" customFormat="1">
      <c r="F298" s="53"/>
      <c r="G298" s="53"/>
      <c r="H298" s="77"/>
      <c r="J298" s="167"/>
    </row>
    <row r="299" spans="6:10" s="1" customFormat="1">
      <c r="F299" s="53"/>
      <c r="G299" s="53"/>
      <c r="H299" s="77"/>
      <c r="J299" s="167"/>
    </row>
    <row r="300" spans="6:10" s="1" customFormat="1">
      <c r="F300" s="53"/>
      <c r="G300" s="53"/>
      <c r="H300" s="77"/>
      <c r="J300" s="167"/>
    </row>
    <row r="301" spans="6:10" s="1" customFormat="1">
      <c r="F301" s="53"/>
      <c r="G301" s="53"/>
      <c r="H301" s="77"/>
      <c r="J301" s="167"/>
    </row>
    <row r="302" spans="6:10" s="1" customFormat="1">
      <c r="F302" s="53"/>
      <c r="G302" s="53"/>
      <c r="H302" s="77"/>
      <c r="J302" s="167"/>
    </row>
    <row r="303" spans="6:10" s="1" customFormat="1">
      <c r="F303" s="53"/>
      <c r="G303" s="53"/>
      <c r="H303" s="77"/>
      <c r="J303" s="167"/>
    </row>
    <row r="304" spans="6:10" s="1" customFormat="1">
      <c r="F304" s="53"/>
      <c r="G304" s="53"/>
      <c r="H304" s="77"/>
      <c r="J304" s="167"/>
    </row>
    <row r="305" spans="6:10" s="1" customFormat="1">
      <c r="F305" s="53"/>
      <c r="G305" s="53"/>
      <c r="H305" s="77"/>
      <c r="J305" s="167"/>
    </row>
    <row r="306" spans="6:10" s="1" customFormat="1">
      <c r="F306" s="53"/>
      <c r="G306" s="53"/>
      <c r="H306" s="77"/>
      <c r="J306" s="167"/>
    </row>
    <row r="307" spans="6:10" s="1" customFormat="1">
      <c r="F307" s="53"/>
      <c r="G307" s="53"/>
      <c r="H307" s="77"/>
      <c r="J307" s="167"/>
    </row>
    <row r="308" spans="6:10" s="1" customFormat="1">
      <c r="F308" s="53"/>
      <c r="G308" s="53"/>
      <c r="H308" s="77"/>
      <c r="J308" s="167"/>
    </row>
    <row r="309" spans="6:10" s="1" customFormat="1">
      <c r="F309" s="53"/>
      <c r="G309" s="53"/>
      <c r="H309" s="77"/>
      <c r="J309" s="167"/>
    </row>
    <row r="310" spans="6:10" s="1" customFormat="1">
      <c r="F310" s="53"/>
      <c r="G310" s="53"/>
      <c r="H310" s="77"/>
      <c r="J310" s="167"/>
    </row>
    <row r="311" spans="6:10" s="1" customFormat="1">
      <c r="F311" s="53"/>
      <c r="G311" s="53"/>
      <c r="H311" s="77"/>
      <c r="J311" s="167"/>
    </row>
    <row r="312" spans="6:10" s="1" customFormat="1">
      <c r="F312" s="53"/>
      <c r="G312" s="53"/>
      <c r="H312" s="77"/>
      <c r="J312" s="167"/>
    </row>
    <row r="313" spans="6:10" s="1" customFormat="1">
      <c r="F313" s="53"/>
      <c r="G313" s="53"/>
      <c r="H313" s="77"/>
      <c r="J313" s="167"/>
    </row>
    <row r="314" spans="6:10" s="1" customFormat="1">
      <c r="F314" s="53"/>
      <c r="G314" s="53"/>
      <c r="H314" s="77"/>
      <c r="J314" s="167"/>
    </row>
    <row r="315" spans="6:10" s="1" customFormat="1">
      <c r="F315" s="53"/>
      <c r="G315" s="53"/>
      <c r="H315" s="77"/>
      <c r="J315" s="167"/>
    </row>
    <row r="316" spans="6:10" s="1" customFormat="1">
      <c r="F316" s="53"/>
      <c r="G316" s="53"/>
      <c r="H316" s="77"/>
      <c r="J316" s="167"/>
    </row>
    <row r="317" spans="6:10" s="1" customFormat="1">
      <c r="F317" s="53"/>
      <c r="G317" s="53"/>
      <c r="H317" s="77"/>
      <c r="J317" s="167"/>
    </row>
    <row r="318" spans="6:10" s="1" customFormat="1">
      <c r="F318" s="53"/>
      <c r="G318" s="53"/>
      <c r="H318" s="77"/>
      <c r="J318" s="167"/>
    </row>
    <row r="319" spans="6:10" s="1" customFormat="1">
      <c r="F319" s="53"/>
      <c r="G319" s="53"/>
      <c r="H319" s="77"/>
      <c r="J319" s="167"/>
    </row>
    <row r="320" spans="6:10" s="1" customFormat="1">
      <c r="F320" s="53"/>
      <c r="G320" s="53"/>
      <c r="H320" s="77"/>
      <c r="J320" s="167"/>
    </row>
    <row r="321" spans="6:10" s="1" customFormat="1">
      <c r="F321" s="53"/>
      <c r="G321" s="53"/>
      <c r="H321" s="77"/>
      <c r="J321" s="167"/>
    </row>
    <row r="322" spans="6:10" s="1" customFormat="1">
      <c r="F322" s="53"/>
      <c r="G322" s="53"/>
      <c r="H322" s="77"/>
      <c r="J322" s="167"/>
    </row>
    <row r="323" spans="6:10" s="1" customFormat="1">
      <c r="F323" s="53"/>
      <c r="G323" s="53"/>
      <c r="H323" s="77"/>
      <c r="J323" s="167"/>
    </row>
    <row r="324" spans="6:10" s="1" customFormat="1">
      <c r="F324" s="53"/>
      <c r="G324" s="53"/>
      <c r="H324" s="77"/>
      <c r="J324" s="167"/>
    </row>
    <row r="325" spans="6:10" s="1" customFormat="1">
      <c r="F325" s="53"/>
      <c r="G325" s="53"/>
      <c r="H325" s="77"/>
      <c r="J325" s="167"/>
    </row>
    <row r="326" spans="6:10" s="1" customFormat="1">
      <c r="F326" s="53"/>
      <c r="G326" s="53"/>
      <c r="H326" s="77"/>
      <c r="J326" s="167"/>
    </row>
    <row r="327" spans="6:10" s="1" customFormat="1">
      <c r="F327" s="53"/>
      <c r="G327" s="53"/>
      <c r="H327" s="77"/>
      <c r="J327" s="167"/>
    </row>
    <row r="328" spans="6:10" s="1" customFormat="1">
      <c r="F328" s="53"/>
      <c r="G328" s="53"/>
      <c r="H328" s="77"/>
      <c r="J328" s="167"/>
    </row>
    <row r="329" spans="6:10" s="1" customFormat="1">
      <c r="F329" s="53"/>
      <c r="G329" s="53"/>
      <c r="H329" s="77"/>
      <c r="J329" s="167"/>
    </row>
    <row r="330" spans="6:10" s="1" customFormat="1">
      <c r="F330" s="53"/>
      <c r="G330" s="53"/>
      <c r="H330" s="77"/>
      <c r="J330" s="167"/>
    </row>
    <row r="331" spans="6:10" s="1" customFormat="1">
      <c r="F331" s="53"/>
      <c r="G331" s="53"/>
      <c r="H331" s="77"/>
      <c r="J331" s="167"/>
    </row>
    <row r="332" spans="6:10" s="1" customFormat="1">
      <c r="F332" s="53"/>
      <c r="G332" s="53"/>
      <c r="H332" s="77"/>
      <c r="J332" s="167"/>
    </row>
    <row r="333" spans="6:10" s="1" customFormat="1">
      <c r="F333" s="53"/>
      <c r="G333" s="53"/>
      <c r="H333" s="77"/>
      <c r="J333" s="167"/>
    </row>
    <row r="334" spans="6:10" s="1" customFormat="1">
      <c r="F334" s="53"/>
      <c r="G334" s="53"/>
      <c r="H334" s="77"/>
      <c r="J334" s="167"/>
    </row>
    <row r="335" spans="6:10" s="1" customFormat="1">
      <c r="F335" s="53"/>
      <c r="G335" s="53"/>
      <c r="H335" s="77"/>
      <c r="J335" s="167"/>
    </row>
    <row r="336" spans="6:10" s="1" customFormat="1">
      <c r="F336" s="53"/>
      <c r="G336" s="53"/>
      <c r="H336" s="77"/>
      <c r="J336" s="167"/>
    </row>
    <row r="337" spans="6:10" s="1" customFormat="1">
      <c r="F337" s="53"/>
      <c r="G337" s="53"/>
      <c r="H337" s="77"/>
      <c r="J337" s="167"/>
    </row>
    <row r="338" spans="6:10" s="1" customFormat="1">
      <c r="F338" s="53"/>
      <c r="G338" s="53"/>
      <c r="H338" s="77"/>
      <c r="J338" s="167"/>
    </row>
    <row r="339" spans="6:10" s="1" customFormat="1">
      <c r="F339" s="53"/>
      <c r="G339" s="53"/>
      <c r="H339" s="77"/>
      <c r="J339" s="167"/>
    </row>
    <row r="340" spans="6:10" s="1" customFormat="1">
      <c r="F340" s="53"/>
      <c r="G340" s="53"/>
      <c r="H340" s="77"/>
      <c r="J340" s="167"/>
    </row>
    <row r="341" spans="6:10" s="1" customFormat="1">
      <c r="F341" s="53"/>
      <c r="G341" s="53"/>
      <c r="H341" s="77"/>
      <c r="J341" s="167"/>
    </row>
    <row r="342" spans="6:10" s="1" customFormat="1">
      <c r="F342" s="53"/>
      <c r="G342" s="53"/>
      <c r="H342" s="77"/>
      <c r="J342" s="167"/>
    </row>
    <row r="343" spans="6:10" s="1" customFormat="1">
      <c r="F343" s="53"/>
      <c r="G343" s="53"/>
      <c r="H343" s="77"/>
      <c r="J343" s="167"/>
    </row>
    <row r="344" spans="6:10" s="1" customFormat="1">
      <c r="F344" s="53"/>
      <c r="G344" s="53"/>
      <c r="H344" s="77"/>
      <c r="J344" s="167"/>
    </row>
    <row r="345" spans="6:10" s="1" customFormat="1">
      <c r="F345" s="53"/>
      <c r="G345" s="53"/>
      <c r="H345" s="77"/>
      <c r="J345" s="167"/>
    </row>
    <row r="346" spans="6:10" s="1" customFormat="1">
      <c r="F346" s="53"/>
      <c r="G346" s="53"/>
      <c r="H346" s="77"/>
      <c r="J346" s="167"/>
    </row>
    <row r="347" spans="6:10" s="1" customFormat="1">
      <c r="F347" s="53"/>
      <c r="G347" s="53"/>
      <c r="H347" s="77"/>
      <c r="J347" s="167"/>
    </row>
    <row r="348" spans="6:10" s="1" customFormat="1">
      <c r="F348" s="53"/>
      <c r="G348" s="53"/>
      <c r="H348" s="77"/>
      <c r="J348" s="167"/>
    </row>
    <row r="349" spans="6:10" s="1" customFormat="1">
      <c r="F349" s="53"/>
      <c r="G349" s="53"/>
      <c r="H349" s="77"/>
      <c r="J349" s="167"/>
    </row>
    <row r="350" spans="6:10" s="1" customFormat="1">
      <c r="F350" s="53"/>
      <c r="G350" s="53"/>
      <c r="H350" s="77"/>
      <c r="J350" s="167"/>
    </row>
    <row r="351" spans="6:10" s="1" customFormat="1">
      <c r="F351" s="53"/>
      <c r="G351" s="53"/>
      <c r="H351" s="77"/>
      <c r="J351" s="167"/>
    </row>
    <row r="352" spans="6:10" s="1" customFormat="1">
      <c r="F352" s="53"/>
      <c r="G352" s="53"/>
      <c r="H352" s="77"/>
      <c r="J352" s="167"/>
    </row>
    <row r="353" spans="6:10" s="1" customFormat="1">
      <c r="F353" s="53"/>
      <c r="G353" s="53"/>
      <c r="H353" s="77"/>
      <c r="J353" s="167"/>
    </row>
    <row r="354" spans="6:10" s="1" customFormat="1">
      <c r="F354" s="53"/>
      <c r="G354" s="53"/>
      <c r="H354" s="77"/>
      <c r="J354" s="167"/>
    </row>
    <row r="355" spans="6:10" s="1" customFormat="1">
      <c r="F355" s="53"/>
      <c r="G355" s="53"/>
      <c r="H355" s="77"/>
      <c r="J355" s="167"/>
    </row>
    <row r="356" spans="6:10" s="1" customFormat="1">
      <c r="F356" s="53"/>
      <c r="G356" s="53"/>
      <c r="H356" s="77"/>
      <c r="J356" s="167"/>
    </row>
    <row r="357" spans="6:10" s="1" customFormat="1">
      <c r="F357" s="53"/>
      <c r="G357" s="53"/>
      <c r="H357" s="77"/>
      <c r="J357" s="167"/>
    </row>
    <row r="358" spans="6:10" s="1" customFormat="1">
      <c r="F358" s="53"/>
      <c r="G358" s="53"/>
      <c r="H358" s="77"/>
      <c r="J358" s="167"/>
    </row>
    <row r="359" spans="6:10" s="1" customFormat="1">
      <c r="F359" s="53"/>
      <c r="G359" s="53"/>
      <c r="H359" s="77"/>
      <c r="J359" s="167"/>
    </row>
    <row r="360" spans="6:10" s="1" customFormat="1">
      <c r="F360" s="53"/>
      <c r="G360" s="53"/>
      <c r="H360" s="77"/>
      <c r="J360" s="167"/>
    </row>
    <row r="361" spans="6:10" s="1" customFormat="1">
      <c r="F361" s="53"/>
      <c r="G361" s="53"/>
      <c r="H361" s="77"/>
      <c r="J361" s="167"/>
    </row>
    <row r="362" spans="6:10" s="1" customFormat="1">
      <c r="F362" s="53"/>
      <c r="G362" s="53"/>
      <c r="H362" s="77"/>
      <c r="J362" s="167"/>
    </row>
    <row r="363" spans="6:10" s="1" customFormat="1">
      <c r="F363" s="53"/>
      <c r="G363" s="53"/>
      <c r="H363" s="77"/>
      <c r="J363" s="167"/>
    </row>
    <row r="364" spans="6:10" s="1" customFormat="1">
      <c r="F364" s="53"/>
      <c r="G364" s="53"/>
      <c r="H364" s="77"/>
      <c r="J364" s="167"/>
    </row>
    <row r="365" spans="6:10" s="1" customFormat="1">
      <c r="F365" s="53"/>
      <c r="G365" s="53"/>
      <c r="H365" s="77"/>
      <c r="J365" s="167"/>
    </row>
    <row r="366" spans="6:10" s="1" customFormat="1">
      <c r="F366" s="53"/>
      <c r="G366" s="53"/>
      <c r="H366" s="77"/>
      <c r="J366" s="167"/>
    </row>
    <row r="367" spans="6:10" s="1" customFormat="1">
      <c r="F367" s="53"/>
      <c r="G367" s="53"/>
      <c r="H367" s="77"/>
      <c r="J367" s="167"/>
    </row>
    <row r="368" spans="6:10" s="1" customFormat="1">
      <c r="F368" s="53"/>
      <c r="G368" s="53"/>
      <c r="H368" s="77"/>
      <c r="J368" s="167"/>
    </row>
    <row r="369" spans="6:10" s="1" customFormat="1">
      <c r="F369" s="53"/>
      <c r="G369" s="53"/>
      <c r="H369" s="77"/>
      <c r="J369" s="167"/>
    </row>
    <row r="370" spans="6:10" s="1" customFormat="1">
      <c r="F370" s="53"/>
      <c r="G370" s="53"/>
      <c r="H370" s="77"/>
      <c r="J370" s="167"/>
    </row>
    <row r="371" spans="6:10" s="1" customFormat="1">
      <c r="F371" s="53"/>
      <c r="G371" s="53"/>
      <c r="H371" s="77"/>
      <c r="J371" s="167"/>
    </row>
    <row r="372" spans="6:10" s="1" customFormat="1">
      <c r="F372" s="53"/>
      <c r="G372" s="53"/>
      <c r="H372" s="77"/>
      <c r="J372" s="167"/>
    </row>
    <row r="373" spans="6:10" s="1" customFormat="1">
      <c r="F373" s="53"/>
      <c r="G373" s="53"/>
      <c r="H373" s="77"/>
      <c r="J373" s="167"/>
    </row>
    <row r="374" spans="6:10" s="1" customFormat="1">
      <c r="F374" s="53"/>
      <c r="G374" s="53"/>
      <c r="H374" s="77"/>
      <c r="J374" s="167"/>
    </row>
    <row r="375" spans="6:10" s="1" customFormat="1">
      <c r="F375" s="53"/>
      <c r="G375" s="53"/>
      <c r="H375" s="77"/>
      <c r="J375" s="167"/>
    </row>
    <row r="376" spans="6:10" s="1" customFormat="1">
      <c r="F376" s="53"/>
      <c r="G376" s="53"/>
      <c r="H376" s="77"/>
      <c r="J376" s="167"/>
    </row>
    <row r="377" spans="6:10" s="1" customFormat="1">
      <c r="F377" s="53"/>
      <c r="G377" s="53"/>
      <c r="H377" s="77"/>
      <c r="J377" s="167"/>
    </row>
    <row r="378" spans="6:10" s="1" customFormat="1">
      <c r="F378" s="53"/>
      <c r="G378" s="53"/>
      <c r="H378" s="77"/>
      <c r="J378" s="167"/>
    </row>
    <row r="379" spans="6:10" s="1" customFormat="1">
      <c r="F379" s="53"/>
      <c r="G379" s="53"/>
      <c r="H379" s="77"/>
      <c r="J379" s="167"/>
    </row>
    <row r="380" spans="6:10" s="1" customFormat="1">
      <c r="F380" s="53"/>
      <c r="G380" s="53"/>
      <c r="H380" s="77"/>
      <c r="J380" s="167"/>
    </row>
    <row r="381" spans="6:10" s="1" customFormat="1">
      <c r="F381" s="53"/>
      <c r="G381" s="53"/>
      <c r="H381" s="77"/>
      <c r="J381" s="167"/>
    </row>
    <row r="382" spans="6:10" s="1" customFormat="1">
      <c r="F382" s="53"/>
      <c r="G382" s="53"/>
      <c r="H382" s="77"/>
      <c r="J382" s="167"/>
    </row>
    <row r="383" spans="6:10" s="1" customFormat="1">
      <c r="F383" s="53"/>
      <c r="G383" s="53"/>
      <c r="H383" s="77"/>
      <c r="J383" s="167"/>
    </row>
    <row r="384" spans="6:10" s="1" customFormat="1">
      <c r="F384" s="53"/>
      <c r="G384" s="53"/>
      <c r="H384" s="77"/>
      <c r="J384" s="167"/>
    </row>
    <row r="385" spans="6:10" s="1" customFormat="1">
      <c r="F385" s="53"/>
      <c r="G385" s="53"/>
      <c r="H385" s="77"/>
      <c r="J385" s="167"/>
    </row>
    <row r="386" spans="6:10" s="1" customFormat="1">
      <c r="F386" s="53"/>
      <c r="G386" s="53"/>
      <c r="H386" s="77"/>
      <c r="J386" s="167"/>
    </row>
    <row r="387" spans="6:10" s="1" customFormat="1">
      <c r="F387" s="53"/>
      <c r="G387" s="53"/>
      <c r="H387" s="77"/>
      <c r="J387" s="167"/>
    </row>
    <row r="388" spans="6:10" s="1" customFormat="1">
      <c r="F388" s="53"/>
      <c r="G388" s="53"/>
      <c r="H388" s="77"/>
      <c r="J388" s="167"/>
    </row>
    <row r="389" spans="6:10" s="1" customFormat="1">
      <c r="F389" s="53"/>
      <c r="G389" s="53"/>
      <c r="H389" s="77"/>
      <c r="J389" s="167"/>
    </row>
    <row r="390" spans="6:10" s="1" customFormat="1">
      <c r="F390" s="53"/>
      <c r="G390" s="53"/>
      <c r="H390" s="77"/>
      <c r="J390" s="167"/>
    </row>
    <row r="391" spans="6:10" s="1" customFormat="1">
      <c r="F391" s="53"/>
      <c r="G391" s="53"/>
      <c r="H391" s="77"/>
      <c r="J391" s="167"/>
    </row>
    <row r="392" spans="6:10" s="1" customFormat="1">
      <c r="F392" s="53"/>
      <c r="G392" s="53"/>
      <c r="H392" s="77"/>
      <c r="J392" s="167"/>
    </row>
    <row r="393" spans="6:10" s="1" customFormat="1">
      <c r="F393" s="53"/>
      <c r="G393" s="53"/>
      <c r="H393" s="77"/>
      <c r="J393" s="167"/>
    </row>
    <row r="394" spans="6:10" s="1" customFormat="1">
      <c r="F394" s="53"/>
      <c r="G394" s="53"/>
      <c r="H394" s="77"/>
      <c r="J394" s="167"/>
    </row>
    <row r="395" spans="6:10" s="1" customFormat="1">
      <c r="F395" s="53"/>
      <c r="G395" s="53"/>
      <c r="H395" s="77"/>
      <c r="J395" s="167"/>
    </row>
    <row r="396" spans="6:10" s="1" customFormat="1">
      <c r="F396" s="53"/>
      <c r="G396" s="53"/>
      <c r="H396" s="77"/>
      <c r="J396" s="167"/>
    </row>
    <row r="397" spans="6:10" s="1" customFormat="1">
      <c r="F397" s="53"/>
      <c r="G397" s="53"/>
      <c r="H397" s="77"/>
      <c r="J397" s="167"/>
    </row>
    <row r="398" spans="6:10" s="1" customFormat="1">
      <c r="F398" s="53"/>
      <c r="G398" s="53"/>
      <c r="H398" s="77"/>
      <c r="J398" s="167"/>
    </row>
    <row r="399" spans="6:10" s="1" customFormat="1">
      <c r="F399" s="53"/>
      <c r="G399" s="53"/>
      <c r="H399" s="77"/>
      <c r="J399" s="167"/>
    </row>
    <row r="400" spans="6:10" s="1" customFormat="1">
      <c r="F400" s="53"/>
      <c r="G400" s="53"/>
      <c r="H400" s="77"/>
      <c r="J400" s="167"/>
    </row>
    <row r="401" spans="6:10" s="1" customFormat="1">
      <c r="F401" s="53"/>
      <c r="G401" s="53"/>
      <c r="H401" s="77"/>
      <c r="J401" s="167"/>
    </row>
    <row r="402" spans="6:10" s="1" customFormat="1">
      <c r="F402" s="53"/>
      <c r="G402" s="53"/>
      <c r="H402" s="77"/>
      <c r="J402" s="167"/>
    </row>
    <row r="403" spans="6:10" s="1" customFormat="1">
      <c r="F403" s="53"/>
      <c r="G403" s="53"/>
      <c r="H403" s="77"/>
      <c r="J403" s="167"/>
    </row>
    <row r="404" spans="6:10" s="1" customFormat="1">
      <c r="F404" s="53"/>
      <c r="G404" s="53"/>
      <c r="H404" s="77"/>
      <c r="J404" s="167"/>
    </row>
    <row r="405" spans="6:10" s="1" customFormat="1">
      <c r="F405" s="53"/>
      <c r="G405" s="53"/>
      <c r="H405" s="77"/>
      <c r="J405" s="167"/>
    </row>
    <row r="406" spans="6:10" s="1" customFormat="1">
      <c r="F406" s="53"/>
      <c r="G406" s="53"/>
      <c r="H406" s="77"/>
      <c r="J406" s="167"/>
    </row>
    <row r="407" spans="6:10" s="1" customFormat="1">
      <c r="F407" s="53"/>
      <c r="G407" s="53"/>
      <c r="H407" s="77"/>
      <c r="J407" s="167"/>
    </row>
    <row r="408" spans="6:10" s="1" customFormat="1">
      <c r="F408" s="53"/>
      <c r="G408" s="53"/>
      <c r="H408" s="77"/>
      <c r="J408" s="167"/>
    </row>
    <row r="409" spans="6:10" s="1" customFormat="1">
      <c r="F409" s="53"/>
      <c r="G409" s="53"/>
      <c r="H409" s="77"/>
      <c r="J409" s="167"/>
    </row>
    <row r="410" spans="6:10" s="1" customFormat="1">
      <c r="F410" s="53"/>
      <c r="G410" s="53"/>
      <c r="H410" s="77"/>
      <c r="J410" s="167"/>
    </row>
    <row r="411" spans="6:10" s="1" customFormat="1">
      <c r="F411" s="53"/>
      <c r="G411" s="53"/>
      <c r="H411" s="77"/>
      <c r="J411" s="167"/>
    </row>
    <row r="412" spans="6:10" s="1" customFormat="1">
      <c r="F412" s="53"/>
      <c r="G412" s="53"/>
      <c r="H412" s="77"/>
      <c r="J412" s="167"/>
    </row>
    <row r="413" spans="6:10" s="1" customFormat="1">
      <c r="F413" s="53"/>
      <c r="G413" s="53"/>
      <c r="H413" s="77"/>
      <c r="J413" s="167"/>
    </row>
    <row r="414" spans="6:10" s="1" customFormat="1">
      <c r="F414" s="53"/>
      <c r="G414" s="53"/>
      <c r="H414" s="77"/>
      <c r="J414" s="167"/>
    </row>
    <row r="415" spans="6:10" s="1" customFormat="1">
      <c r="F415" s="53"/>
      <c r="G415" s="53"/>
      <c r="H415" s="77"/>
      <c r="J415" s="167"/>
    </row>
    <row r="416" spans="6:10" s="1" customFormat="1">
      <c r="F416" s="53"/>
      <c r="G416" s="53"/>
      <c r="H416" s="77"/>
      <c r="J416" s="167"/>
    </row>
    <row r="417" spans="6:10" s="1" customFormat="1">
      <c r="F417" s="53"/>
      <c r="G417" s="53"/>
      <c r="H417" s="77"/>
      <c r="J417" s="167"/>
    </row>
    <row r="418" spans="6:10" s="1" customFormat="1">
      <c r="F418" s="53"/>
      <c r="G418" s="53"/>
      <c r="H418" s="77"/>
      <c r="J418" s="167"/>
    </row>
    <row r="419" spans="6:10" s="1" customFormat="1">
      <c r="F419" s="53"/>
      <c r="G419" s="53"/>
      <c r="H419" s="77"/>
      <c r="J419" s="167"/>
    </row>
    <row r="420" spans="6:10" s="1" customFormat="1">
      <c r="F420" s="53"/>
      <c r="G420" s="53"/>
      <c r="H420" s="77"/>
      <c r="J420" s="167"/>
    </row>
    <row r="421" spans="6:10" s="1" customFormat="1">
      <c r="F421" s="53"/>
      <c r="G421" s="53"/>
      <c r="H421" s="77"/>
      <c r="J421" s="167"/>
    </row>
    <row r="422" spans="6:10" s="1" customFormat="1">
      <c r="F422" s="53"/>
      <c r="G422" s="53"/>
      <c r="H422" s="77"/>
      <c r="J422" s="167"/>
    </row>
    <row r="423" spans="6:10" s="1" customFormat="1">
      <c r="F423" s="53"/>
      <c r="G423" s="53"/>
      <c r="H423" s="77"/>
      <c r="J423" s="167"/>
    </row>
    <row r="424" spans="6:10" s="1" customFormat="1">
      <c r="F424" s="53"/>
      <c r="G424" s="53"/>
      <c r="H424" s="77"/>
      <c r="J424" s="167"/>
    </row>
    <row r="425" spans="6:10" s="1" customFormat="1">
      <c r="F425" s="53"/>
      <c r="G425" s="53"/>
      <c r="H425" s="77"/>
      <c r="J425" s="167"/>
    </row>
    <row r="426" spans="6:10" s="1" customFormat="1">
      <c r="F426" s="53"/>
      <c r="G426" s="53"/>
      <c r="H426" s="77"/>
      <c r="J426" s="167"/>
    </row>
    <row r="427" spans="6:10" s="1" customFormat="1">
      <c r="F427" s="53"/>
      <c r="G427" s="53"/>
      <c r="H427" s="77"/>
      <c r="J427" s="167"/>
    </row>
    <row r="428" spans="6:10" s="1" customFormat="1">
      <c r="F428" s="53"/>
      <c r="G428" s="53"/>
      <c r="H428" s="77"/>
      <c r="J428" s="167"/>
    </row>
    <row r="429" spans="6:10" s="1" customFormat="1">
      <c r="F429" s="53"/>
      <c r="G429" s="53"/>
      <c r="H429" s="77"/>
      <c r="J429" s="167"/>
    </row>
    <row r="430" spans="6:10" s="1" customFormat="1">
      <c r="F430" s="53"/>
      <c r="G430" s="53"/>
      <c r="H430" s="77"/>
      <c r="J430" s="167"/>
    </row>
    <row r="431" spans="6:10" s="1" customFormat="1">
      <c r="F431" s="53"/>
      <c r="G431" s="53"/>
      <c r="H431" s="77"/>
      <c r="J431" s="167"/>
    </row>
    <row r="432" spans="6:10" s="1" customFormat="1">
      <c r="F432" s="53"/>
      <c r="G432" s="53"/>
      <c r="H432" s="77"/>
      <c r="J432" s="167"/>
    </row>
    <row r="433" spans="6:10" s="1" customFormat="1">
      <c r="F433" s="53"/>
      <c r="G433" s="53"/>
      <c r="H433" s="77"/>
      <c r="J433" s="167"/>
    </row>
    <row r="434" spans="6:10" s="1" customFormat="1">
      <c r="F434" s="53"/>
      <c r="G434" s="53"/>
      <c r="H434" s="77"/>
      <c r="J434" s="167"/>
    </row>
    <row r="435" spans="6:10" s="1" customFormat="1">
      <c r="F435" s="53"/>
      <c r="G435" s="53"/>
      <c r="H435" s="77"/>
      <c r="J435" s="167"/>
    </row>
    <row r="436" spans="6:10" s="1" customFormat="1">
      <c r="F436" s="53"/>
      <c r="G436" s="53"/>
      <c r="H436" s="77"/>
      <c r="J436" s="167"/>
    </row>
    <row r="437" spans="6:10" s="1" customFormat="1">
      <c r="F437" s="53"/>
      <c r="G437" s="53"/>
      <c r="H437" s="77"/>
      <c r="J437" s="167"/>
    </row>
    <row r="438" spans="6:10" s="1" customFormat="1">
      <c r="F438" s="53"/>
      <c r="G438" s="53"/>
      <c r="H438" s="77"/>
      <c r="J438" s="167"/>
    </row>
    <row r="439" spans="6:10" s="1" customFormat="1">
      <c r="F439" s="53"/>
      <c r="G439" s="53"/>
      <c r="H439" s="77"/>
      <c r="J439" s="167"/>
    </row>
    <row r="440" spans="6:10" s="1" customFormat="1">
      <c r="F440" s="53"/>
      <c r="G440" s="53"/>
      <c r="H440" s="77"/>
      <c r="J440" s="167"/>
    </row>
    <row r="441" spans="6:10" s="1" customFormat="1">
      <c r="F441" s="53"/>
      <c r="G441" s="53"/>
      <c r="H441" s="77"/>
      <c r="J441" s="167"/>
    </row>
    <row r="442" spans="6:10" s="1" customFormat="1">
      <c r="F442" s="53"/>
      <c r="G442" s="53"/>
      <c r="H442" s="77"/>
      <c r="J442" s="167"/>
    </row>
    <row r="443" spans="6:10" s="1" customFormat="1">
      <c r="F443" s="53"/>
      <c r="G443" s="53"/>
      <c r="H443" s="77"/>
      <c r="J443" s="167"/>
    </row>
    <row r="444" spans="6:10" s="1" customFormat="1">
      <c r="F444" s="53"/>
      <c r="G444" s="53"/>
      <c r="H444" s="77"/>
      <c r="J444" s="167"/>
    </row>
    <row r="445" spans="6:10" s="1" customFormat="1">
      <c r="F445" s="53"/>
      <c r="G445" s="53"/>
      <c r="H445" s="77"/>
      <c r="J445" s="167"/>
    </row>
    <row r="446" spans="6:10" s="1" customFormat="1">
      <c r="F446" s="53"/>
      <c r="G446" s="53"/>
      <c r="H446" s="77"/>
      <c r="J446" s="167"/>
    </row>
    <row r="447" spans="6:10" s="1" customFormat="1">
      <c r="F447" s="53"/>
      <c r="G447" s="53"/>
      <c r="H447" s="77"/>
      <c r="J447" s="167"/>
    </row>
    <row r="448" spans="6:10" s="1" customFormat="1">
      <c r="F448" s="53"/>
      <c r="G448" s="53"/>
      <c r="H448" s="77"/>
      <c r="J448" s="167"/>
    </row>
    <row r="449" spans="6:10" s="1" customFormat="1">
      <c r="F449" s="53"/>
      <c r="G449" s="53"/>
      <c r="H449" s="77"/>
      <c r="J449" s="167"/>
    </row>
    <row r="450" spans="6:10" s="1" customFormat="1">
      <c r="F450" s="53"/>
      <c r="G450" s="53"/>
      <c r="H450" s="77"/>
      <c r="J450" s="167"/>
    </row>
    <row r="451" spans="6:10" s="1" customFormat="1">
      <c r="F451" s="53"/>
      <c r="G451" s="53"/>
      <c r="H451" s="77"/>
      <c r="J451" s="167"/>
    </row>
    <row r="452" spans="6:10" s="1" customFormat="1">
      <c r="F452" s="53"/>
      <c r="G452" s="53"/>
      <c r="H452" s="77"/>
      <c r="J452" s="167"/>
    </row>
    <row r="453" spans="6:10" s="1" customFormat="1">
      <c r="F453" s="53"/>
      <c r="G453" s="53"/>
      <c r="H453" s="77"/>
      <c r="J453" s="167"/>
    </row>
    <row r="454" spans="6:10" s="1" customFormat="1">
      <c r="F454" s="53"/>
      <c r="G454" s="53"/>
      <c r="H454" s="77"/>
      <c r="J454" s="167"/>
    </row>
    <row r="455" spans="6:10" s="1" customFormat="1">
      <c r="F455" s="53"/>
      <c r="G455" s="53"/>
      <c r="H455" s="77"/>
      <c r="J455" s="167"/>
    </row>
    <row r="456" spans="6:10" s="1" customFormat="1">
      <c r="F456" s="53"/>
      <c r="G456" s="53"/>
      <c r="H456" s="77"/>
      <c r="J456" s="167"/>
    </row>
    <row r="457" spans="6:10" s="1" customFormat="1">
      <c r="F457" s="53"/>
      <c r="G457" s="53"/>
      <c r="H457" s="77"/>
      <c r="J457" s="167"/>
    </row>
    <row r="458" spans="6:10" s="1" customFormat="1">
      <c r="F458" s="53"/>
      <c r="G458" s="53"/>
      <c r="H458" s="77"/>
      <c r="J458" s="167"/>
    </row>
    <row r="459" spans="6:10" s="1" customFormat="1">
      <c r="F459" s="53"/>
      <c r="G459" s="53"/>
      <c r="H459" s="77"/>
      <c r="J459" s="167"/>
    </row>
    <row r="460" spans="6:10" s="1" customFormat="1">
      <c r="F460" s="53"/>
      <c r="G460" s="53"/>
      <c r="H460" s="77"/>
      <c r="J460" s="167"/>
    </row>
    <row r="461" spans="6:10" s="1" customFormat="1">
      <c r="F461" s="53"/>
      <c r="G461" s="53"/>
      <c r="H461" s="77"/>
      <c r="J461" s="167"/>
    </row>
    <row r="462" spans="6:10" s="1" customFormat="1">
      <c r="F462" s="53"/>
      <c r="G462" s="53"/>
      <c r="H462" s="77"/>
      <c r="J462" s="167"/>
    </row>
    <row r="463" spans="6:10" s="1" customFormat="1">
      <c r="F463" s="53"/>
      <c r="G463" s="53"/>
      <c r="H463" s="77"/>
      <c r="J463" s="167"/>
    </row>
    <row r="464" spans="6:10" s="1" customFormat="1">
      <c r="F464" s="53"/>
      <c r="G464" s="53"/>
      <c r="H464" s="77"/>
      <c r="J464" s="167"/>
    </row>
    <row r="465" spans="6:10" s="1" customFormat="1">
      <c r="F465" s="53"/>
      <c r="G465" s="53"/>
      <c r="H465" s="77"/>
      <c r="J465" s="167"/>
    </row>
    <row r="466" spans="6:10" s="1" customFormat="1">
      <c r="F466" s="53"/>
      <c r="G466" s="53"/>
      <c r="H466" s="77"/>
      <c r="J466" s="167"/>
    </row>
    <row r="467" spans="6:10" s="1" customFormat="1">
      <c r="F467" s="53"/>
      <c r="G467" s="53"/>
      <c r="H467" s="77"/>
      <c r="J467" s="167"/>
    </row>
    <row r="468" spans="6:10" s="1" customFormat="1">
      <c r="F468" s="53"/>
      <c r="G468" s="53"/>
      <c r="H468" s="77"/>
      <c r="J468" s="167"/>
    </row>
    <row r="469" spans="6:10" s="1" customFormat="1">
      <c r="F469" s="53"/>
      <c r="G469" s="53"/>
      <c r="H469" s="77"/>
      <c r="J469" s="167"/>
    </row>
    <row r="470" spans="6:10" s="1" customFormat="1">
      <c r="F470" s="53"/>
      <c r="G470" s="53"/>
      <c r="H470" s="77"/>
      <c r="J470" s="167"/>
    </row>
    <row r="471" spans="6:10" s="1" customFormat="1">
      <c r="F471" s="53"/>
      <c r="G471" s="53"/>
      <c r="H471" s="77"/>
      <c r="J471" s="167"/>
    </row>
    <row r="472" spans="6:10" s="1" customFormat="1">
      <c r="F472" s="53"/>
      <c r="G472" s="53"/>
      <c r="H472" s="77"/>
      <c r="J472" s="167"/>
    </row>
    <row r="473" spans="6:10" s="1" customFormat="1">
      <c r="F473" s="53"/>
      <c r="G473" s="53"/>
      <c r="H473" s="77"/>
      <c r="J473" s="167"/>
    </row>
    <row r="474" spans="6:10" s="1" customFormat="1">
      <c r="F474" s="53"/>
      <c r="G474" s="53"/>
      <c r="H474" s="77"/>
      <c r="J474" s="167"/>
    </row>
    <row r="475" spans="6:10" s="1" customFormat="1">
      <c r="F475" s="53"/>
      <c r="G475" s="53"/>
      <c r="H475" s="77"/>
      <c r="J475" s="167"/>
    </row>
    <row r="476" spans="6:10" s="1" customFormat="1">
      <c r="F476" s="53"/>
      <c r="G476" s="53"/>
      <c r="H476" s="77"/>
      <c r="J476" s="167"/>
    </row>
    <row r="477" spans="6:10" s="1" customFormat="1">
      <c r="F477" s="53"/>
      <c r="G477" s="53"/>
      <c r="H477" s="77"/>
      <c r="J477" s="167"/>
    </row>
    <row r="478" spans="6:10" s="1" customFormat="1">
      <c r="F478" s="53"/>
      <c r="G478" s="53"/>
      <c r="H478" s="77"/>
      <c r="J478" s="167"/>
    </row>
    <row r="479" spans="6:10" s="1" customFormat="1">
      <c r="F479" s="53"/>
      <c r="G479" s="53"/>
      <c r="H479" s="77"/>
      <c r="J479" s="167"/>
    </row>
    <row r="480" spans="6:10" s="1" customFormat="1">
      <c r="F480" s="53"/>
      <c r="G480" s="53"/>
      <c r="H480" s="77"/>
      <c r="J480" s="167"/>
    </row>
    <row r="481" spans="6:10" s="1" customFormat="1">
      <c r="F481" s="53"/>
      <c r="G481" s="53"/>
      <c r="H481" s="77"/>
      <c r="J481" s="167"/>
    </row>
    <row r="482" spans="6:10" s="1" customFormat="1">
      <c r="F482" s="53"/>
      <c r="G482" s="53"/>
      <c r="H482" s="77"/>
      <c r="J482" s="167"/>
    </row>
    <row r="483" spans="6:10" s="1" customFormat="1">
      <c r="F483" s="53"/>
      <c r="G483" s="53"/>
      <c r="H483" s="77"/>
      <c r="J483" s="167"/>
    </row>
    <row r="484" spans="6:10" s="1" customFormat="1">
      <c r="F484" s="53"/>
      <c r="G484" s="53"/>
      <c r="H484" s="77"/>
      <c r="J484" s="167"/>
    </row>
    <row r="485" spans="6:10" s="1" customFormat="1">
      <c r="F485" s="53"/>
      <c r="G485" s="53"/>
      <c r="H485" s="77"/>
      <c r="J485" s="167"/>
    </row>
    <row r="486" spans="6:10" s="1" customFormat="1">
      <c r="F486" s="53"/>
      <c r="G486" s="53"/>
      <c r="H486" s="77"/>
      <c r="J486" s="167"/>
    </row>
    <row r="487" spans="6:10" s="1" customFormat="1">
      <c r="F487" s="53"/>
      <c r="G487" s="53"/>
      <c r="H487" s="77"/>
      <c r="J487" s="167"/>
    </row>
    <row r="488" spans="6:10" s="1" customFormat="1">
      <c r="F488" s="53"/>
      <c r="G488" s="53"/>
      <c r="H488" s="77"/>
      <c r="J488" s="167"/>
    </row>
    <row r="489" spans="6:10" s="1" customFormat="1">
      <c r="F489" s="53"/>
      <c r="G489" s="53"/>
      <c r="H489" s="77"/>
      <c r="J489" s="167"/>
    </row>
    <row r="490" spans="6:10" s="1" customFormat="1">
      <c r="F490" s="53"/>
      <c r="G490" s="53"/>
      <c r="H490" s="77"/>
      <c r="J490" s="167"/>
    </row>
    <row r="491" spans="6:10" s="1" customFormat="1">
      <c r="F491" s="53"/>
      <c r="G491" s="53"/>
      <c r="H491" s="77"/>
      <c r="J491" s="167"/>
    </row>
    <row r="492" spans="6:10" s="1" customFormat="1">
      <c r="F492" s="53"/>
      <c r="G492" s="53"/>
      <c r="H492" s="77"/>
      <c r="J492" s="167"/>
    </row>
    <row r="493" spans="6:10" s="1" customFormat="1">
      <c r="F493" s="53"/>
      <c r="G493" s="53"/>
      <c r="H493" s="77"/>
      <c r="J493" s="167"/>
    </row>
    <row r="494" spans="6:10" s="1" customFormat="1">
      <c r="F494" s="53"/>
      <c r="G494" s="53"/>
      <c r="H494" s="77"/>
      <c r="J494" s="167"/>
    </row>
    <row r="495" spans="6:10" s="1" customFormat="1">
      <c r="F495" s="53"/>
      <c r="G495" s="53"/>
      <c r="H495" s="77"/>
      <c r="J495" s="167"/>
    </row>
    <row r="496" spans="6:10" s="1" customFormat="1">
      <c r="F496" s="53"/>
      <c r="G496" s="53"/>
      <c r="H496" s="77"/>
      <c r="J496" s="167"/>
    </row>
    <row r="497" spans="6:10" s="1" customFormat="1">
      <c r="F497" s="53"/>
      <c r="G497" s="53"/>
      <c r="H497" s="77"/>
      <c r="J497" s="167"/>
    </row>
    <row r="498" spans="6:10" s="1" customFormat="1">
      <c r="F498" s="53"/>
      <c r="G498" s="53"/>
      <c r="H498" s="77"/>
      <c r="J498" s="167"/>
    </row>
    <row r="499" spans="6:10" s="1" customFormat="1">
      <c r="F499" s="53"/>
      <c r="G499" s="53"/>
      <c r="H499" s="77"/>
      <c r="J499" s="167"/>
    </row>
    <row r="500" spans="6:10" s="1" customFormat="1">
      <c r="F500" s="53"/>
      <c r="G500" s="53"/>
      <c r="H500" s="77"/>
      <c r="J500" s="167"/>
    </row>
    <row r="501" spans="6:10" s="1" customFormat="1">
      <c r="F501" s="53"/>
      <c r="G501" s="53"/>
      <c r="H501" s="77"/>
      <c r="J501" s="167"/>
    </row>
    <row r="502" spans="6:10" s="1" customFormat="1">
      <c r="F502" s="53"/>
      <c r="G502" s="53"/>
      <c r="H502" s="77"/>
      <c r="J502" s="167"/>
    </row>
    <row r="503" spans="6:10" s="1" customFormat="1">
      <c r="F503" s="53"/>
      <c r="G503" s="53"/>
      <c r="H503" s="77"/>
      <c r="J503" s="167"/>
    </row>
    <row r="504" spans="6:10" s="1" customFormat="1">
      <c r="F504" s="53"/>
      <c r="G504" s="53"/>
      <c r="H504" s="77"/>
      <c r="J504" s="167"/>
    </row>
    <row r="505" spans="6:10" s="1" customFormat="1">
      <c r="F505" s="53"/>
      <c r="G505" s="53"/>
      <c r="H505" s="77"/>
      <c r="J505" s="167"/>
    </row>
    <row r="506" spans="6:10" s="1" customFormat="1">
      <c r="F506" s="53"/>
      <c r="G506" s="53"/>
      <c r="H506" s="77"/>
      <c r="J506" s="167"/>
    </row>
    <row r="507" spans="6:10" s="1" customFormat="1">
      <c r="F507" s="53"/>
      <c r="G507" s="53"/>
      <c r="H507" s="77"/>
      <c r="J507" s="167"/>
    </row>
    <row r="508" spans="6:10" s="1" customFormat="1">
      <c r="F508" s="53"/>
      <c r="G508" s="53"/>
      <c r="H508" s="77"/>
      <c r="J508" s="167"/>
    </row>
    <row r="509" spans="6:10" s="1" customFormat="1">
      <c r="F509" s="53"/>
      <c r="G509" s="53"/>
      <c r="H509" s="77"/>
      <c r="J509" s="167"/>
    </row>
    <row r="510" spans="6:10" s="1" customFormat="1">
      <c r="F510" s="53"/>
      <c r="G510" s="53"/>
      <c r="H510" s="77"/>
      <c r="J510" s="167"/>
    </row>
    <row r="511" spans="6:10" s="1" customFormat="1">
      <c r="F511" s="53"/>
      <c r="G511" s="53"/>
      <c r="H511" s="77"/>
      <c r="J511" s="167"/>
    </row>
    <row r="512" spans="6:10" s="1" customFormat="1">
      <c r="F512" s="53"/>
      <c r="G512" s="53"/>
      <c r="H512" s="77"/>
      <c r="J512" s="167"/>
    </row>
    <row r="513" spans="6:10" s="1" customFormat="1">
      <c r="F513" s="53"/>
      <c r="G513" s="53"/>
      <c r="H513" s="77"/>
      <c r="J513" s="167"/>
    </row>
    <row r="514" spans="6:10" s="1" customFormat="1">
      <c r="F514" s="53"/>
      <c r="G514" s="53"/>
      <c r="H514" s="77"/>
      <c r="J514" s="167"/>
    </row>
    <row r="515" spans="6:10" s="1" customFormat="1">
      <c r="F515" s="53"/>
      <c r="G515" s="53"/>
      <c r="H515" s="77"/>
      <c r="J515" s="167"/>
    </row>
    <row r="516" spans="6:10" s="1" customFormat="1">
      <c r="F516" s="53"/>
      <c r="G516" s="53"/>
      <c r="H516" s="77"/>
      <c r="J516" s="167"/>
    </row>
    <row r="517" spans="6:10" s="1" customFormat="1">
      <c r="F517" s="53"/>
      <c r="G517" s="53"/>
      <c r="H517" s="77"/>
      <c r="J517" s="167"/>
    </row>
    <row r="518" spans="6:10" s="1" customFormat="1">
      <c r="F518" s="53"/>
      <c r="G518" s="53"/>
      <c r="H518" s="77"/>
      <c r="J518" s="167"/>
    </row>
    <row r="519" spans="6:10" s="1" customFormat="1">
      <c r="F519" s="53"/>
      <c r="G519" s="53"/>
      <c r="H519" s="77"/>
      <c r="J519" s="167"/>
    </row>
    <row r="520" spans="6:10" s="1" customFormat="1">
      <c r="F520" s="53"/>
      <c r="G520" s="53"/>
      <c r="H520" s="77"/>
      <c r="J520" s="167"/>
    </row>
    <row r="521" spans="6:10" s="1" customFormat="1">
      <c r="F521" s="53"/>
      <c r="G521" s="53"/>
      <c r="H521" s="77"/>
      <c r="J521" s="167"/>
    </row>
    <row r="522" spans="6:10" s="1" customFormat="1">
      <c r="F522" s="53"/>
      <c r="G522" s="53"/>
      <c r="H522" s="77"/>
      <c r="J522" s="167"/>
    </row>
    <row r="523" spans="6:10" s="1" customFormat="1">
      <c r="F523" s="53"/>
      <c r="G523" s="53"/>
      <c r="H523" s="77"/>
      <c r="J523" s="167"/>
    </row>
    <row r="524" spans="6:10" s="1" customFormat="1">
      <c r="F524" s="53"/>
      <c r="G524" s="53"/>
      <c r="H524" s="77"/>
      <c r="J524" s="167"/>
    </row>
    <row r="525" spans="6:10" s="1" customFormat="1">
      <c r="F525" s="53"/>
      <c r="G525" s="53"/>
      <c r="H525" s="77"/>
      <c r="J525" s="167"/>
    </row>
    <row r="526" spans="6:10" s="1" customFormat="1">
      <c r="F526" s="53"/>
      <c r="G526" s="53"/>
      <c r="H526" s="77"/>
      <c r="J526" s="167"/>
    </row>
    <row r="527" spans="6:10" s="1" customFormat="1">
      <c r="F527" s="53"/>
      <c r="G527" s="53"/>
      <c r="H527" s="77"/>
      <c r="J527" s="167"/>
    </row>
    <row r="528" spans="6:10" s="1" customFormat="1">
      <c r="F528" s="53"/>
      <c r="G528" s="53"/>
      <c r="H528" s="77"/>
      <c r="J528" s="167"/>
    </row>
    <row r="529" spans="6:10" s="1" customFormat="1">
      <c r="F529" s="53"/>
      <c r="G529" s="53"/>
      <c r="H529" s="77"/>
      <c r="J529" s="167"/>
    </row>
    <row r="530" spans="6:10" s="1" customFormat="1">
      <c r="F530" s="53"/>
      <c r="G530" s="53"/>
      <c r="H530" s="77"/>
      <c r="J530" s="167"/>
    </row>
    <row r="531" spans="6:10" s="1" customFormat="1">
      <c r="F531" s="53"/>
      <c r="G531" s="53"/>
      <c r="H531" s="77"/>
      <c r="J531" s="167"/>
    </row>
    <row r="532" spans="6:10" s="1" customFormat="1">
      <c r="F532" s="53"/>
      <c r="G532" s="53"/>
      <c r="H532" s="77"/>
      <c r="J532" s="167"/>
    </row>
    <row r="533" spans="6:10" s="1" customFormat="1">
      <c r="F533" s="53"/>
      <c r="G533" s="53"/>
      <c r="H533" s="77"/>
      <c r="J533" s="167"/>
    </row>
    <row r="534" spans="6:10" s="1" customFormat="1">
      <c r="F534" s="53"/>
      <c r="G534" s="53"/>
      <c r="H534" s="77"/>
      <c r="J534" s="167"/>
    </row>
    <row r="535" spans="6:10" s="1" customFormat="1">
      <c r="F535" s="53"/>
      <c r="G535" s="53"/>
      <c r="H535" s="77"/>
      <c r="J535" s="167"/>
    </row>
    <row r="536" spans="6:10" s="1" customFormat="1">
      <c r="F536" s="53"/>
      <c r="G536" s="53"/>
      <c r="H536" s="77"/>
      <c r="J536" s="167"/>
    </row>
    <row r="537" spans="6:10" s="1" customFormat="1">
      <c r="F537" s="53"/>
      <c r="G537" s="53"/>
      <c r="H537" s="77"/>
      <c r="J537" s="167"/>
    </row>
    <row r="538" spans="6:10" s="1" customFormat="1">
      <c r="F538" s="53"/>
      <c r="G538" s="53"/>
      <c r="H538" s="77"/>
      <c r="J538" s="167"/>
    </row>
    <row r="539" spans="6:10" s="1" customFormat="1">
      <c r="F539" s="53"/>
      <c r="G539" s="53"/>
      <c r="H539" s="77"/>
      <c r="J539" s="167"/>
    </row>
    <row r="540" spans="6:10" s="1" customFormat="1">
      <c r="F540" s="53"/>
      <c r="G540" s="53"/>
      <c r="H540" s="77"/>
      <c r="J540" s="167"/>
    </row>
    <row r="541" spans="6:10" s="1" customFormat="1">
      <c r="F541" s="53"/>
      <c r="G541" s="53"/>
      <c r="H541" s="77"/>
      <c r="J541" s="167"/>
    </row>
    <row r="542" spans="6:10" s="1" customFormat="1">
      <c r="F542" s="53"/>
      <c r="G542" s="53"/>
      <c r="H542" s="77"/>
      <c r="J542" s="167"/>
    </row>
    <row r="543" spans="6:10" s="1" customFormat="1">
      <c r="F543" s="53"/>
      <c r="G543" s="53"/>
      <c r="H543" s="77"/>
      <c r="J543" s="167"/>
    </row>
    <row r="544" spans="6:10" s="1" customFormat="1">
      <c r="F544" s="53"/>
      <c r="G544" s="53"/>
      <c r="H544" s="77"/>
      <c r="J544" s="167"/>
    </row>
    <row r="545" spans="6:10" s="1" customFormat="1">
      <c r="F545" s="53"/>
      <c r="G545" s="53"/>
      <c r="H545" s="77"/>
      <c r="J545" s="167"/>
    </row>
    <row r="546" spans="6:10" s="1" customFormat="1">
      <c r="F546" s="53"/>
      <c r="G546" s="53"/>
      <c r="H546" s="77"/>
      <c r="J546" s="167"/>
    </row>
    <row r="547" spans="6:10" s="1" customFormat="1">
      <c r="F547" s="53"/>
      <c r="G547" s="53"/>
      <c r="H547" s="77"/>
      <c r="J547" s="167"/>
    </row>
    <row r="548" spans="6:10" s="1" customFormat="1">
      <c r="F548" s="53"/>
      <c r="G548" s="53"/>
      <c r="H548" s="77"/>
      <c r="J548" s="167"/>
    </row>
    <row r="549" spans="6:10" s="1" customFormat="1">
      <c r="F549" s="53"/>
      <c r="G549" s="53"/>
      <c r="H549" s="77"/>
      <c r="J549" s="167"/>
    </row>
    <row r="550" spans="6:10" s="1" customFormat="1">
      <c r="F550" s="53"/>
      <c r="G550" s="53"/>
      <c r="H550" s="77"/>
      <c r="J550" s="167"/>
    </row>
    <row r="551" spans="6:10" s="1" customFormat="1">
      <c r="F551" s="53"/>
      <c r="G551" s="53"/>
      <c r="H551" s="77"/>
      <c r="J551" s="167"/>
    </row>
    <row r="552" spans="6:10" s="1" customFormat="1">
      <c r="F552" s="53"/>
      <c r="G552" s="53"/>
      <c r="H552" s="77"/>
      <c r="J552" s="167"/>
    </row>
    <row r="553" spans="6:10" s="1" customFormat="1">
      <c r="F553" s="53"/>
      <c r="G553" s="53"/>
      <c r="H553" s="77"/>
      <c r="J553" s="167"/>
    </row>
    <row r="554" spans="6:10" s="1" customFormat="1">
      <c r="F554" s="53"/>
      <c r="G554" s="53"/>
      <c r="H554" s="77"/>
      <c r="J554" s="167"/>
    </row>
    <row r="555" spans="6:10" s="1" customFormat="1">
      <c r="F555" s="53"/>
      <c r="G555" s="53"/>
      <c r="H555" s="77"/>
      <c r="J555" s="167"/>
    </row>
    <row r="556" spans="6:10" s="1" customFormat="1">
      <c r="F556" s="53"/>
      <c r="G556" s="53"/>
      <c r="H556" s="77"/>
      <c r="J556" s="167"/>
    </row>
    <row r="557" spans="6:10" s="1" customFormat="1">
      <c r="F557" s="53"/>
      <c r="G557" s="53"/>
      <c r="H557" s="77"/>
      <c r="J557" s="167"/>
    </row>
    <row r="558" spans="6:10" s="1" customFormat="1">
      <c r="F558" s="53"/>
      <c r="G558" s="53"/>
      <c r="H558" s="77"/>
      <c r="J558" s="167"/>
    </row>
    <row r="559" spans="6:10" s="1" customFormat="1">
      <c r="F559" s="53"/>
      <c r="G559" s="53"/>
      <c r="H559" s="77"/>
      <c r="J559" s="167"/>
    </row>
    <row r="560" spans="6:10" s="1" customFormat="1">
      <c r="F560" s="53"/>
      <c r="G560" s="53"/>
      <c r="H560" s="77"/>
      <c r="J560" s="167"/>
    </row>
    <row r="561" spans="6:10" s="1" customFormat="1">
      <c r="F561" s="53"/>
      <c r="G561" s="53"/>
      <c r="H561" s="77"/>
      <c r="J561" s="167"/>
    </row>
    <row r="562" spans="6:10" s="1" customFormat="1">
      <c r="F562" s="53"/>
      <c r="G562" s="53"/>
      <c r="H562" s="77"/>
      <c r="J562" s="167"/>
    </row>
    <row r="563" spans="6:10" s="1" customFormat="1">
      <c r="F563" s="53"/>
      <c r="G563" s="53"/>
      <c r="H563" s="77"/>
      <c r="J563" s="167"/>
    </row>
    <row r="564" spans="6:10" s="1" customFormat="1">
      <c r="F564" s="53"/>
      <c r="G564" s="53"/>
      <c r="H564" s="77"/>
      <c r="J564" s="167"/>
    </row>
    <row r="565" spans="6:10" s="1" customFormat="1">
      <c r="F565" s="53"/>
      <c r="G565" s="53"/>
      <c r="H565" s="77"/>
      <c r="J565" s="167"/>
    </row>
    <row r="566" spans="6:10" s="1" customFormat="1">
      <c r="F566" s="53"/>
      <c r="G566" s="53"/>
      <c r="H566" s="77"/>
      <c r="J566" s="167"/>
    </row>
    <row r="567" spans="6:10" s="1" customFormat="1">
      <c r="F567" s="53"/>
      <c r="G567" s="53"/>
      <c r="H567" s="77"/>
      <c r="J567" s="167"/>
    </row>
    <row r="568" spans="6:10" s="1" customFormat="1">
      <c r="F568" s="53"/>
      <c r="G568" s="53"/>
      <c r="H568" s="77"/>
      <c r="J568" s="167"/>
    </row>
    <row r="569" spans="6:10" s="1" customFormat="1">
      <c r="F569" s="53"/>
      <c r="G569" s="53"/>
      <c r="H569" s="77"/>
      <c r="J569" s="167"/>
    </row>
    <row r="570" spans="6:10" s="1" customFormat="1">
      <c r="F570" s="53"/>
      <c r="G570" s="53"/>
      <c r="H570" s="77"/>
      <c r="J570" s="167"/>
    </row>
    <row r="571" spans="6:10" s="1" customFormat="1">
      <c r="F571" s="53"/>
      <c r="G571" s="53"/>
      <c r="H571" s="77"/>
      <c r="J571" s="167"/>
    </row>
    <row r="572" spans="6:10" s="1" customFormat="1">
      <c r="F572" s="53"/>
      <c r="G572" s="53"/>
      <c r="H572" s="77"/>
      <c r="J572" s="167"/>
    </row>
    <row r="573" spans="6:10" s="1" customFormat="1">
      <c r="F573" s="53"/>
      <c r="G573" s="53"/>
      <c r="H573" s="77"/>
      <c r="J573" s="167"/>
    </row>
    <row r="574" spans="6:10" s="1" customFormat="1">
      <c r="F574" s="53"/>
      <c r="G574" s="53"/>
      <c r="H574" s="77"/>
      <c r="J574" s="167"/>
    </row>
    <row r="575" spans="6:10" s="1" customFormat="1">
      <c r="F575" s="53"/>
      <c r="G575" s="53"/>
      <c r="H575" s="77"/>
      <c r="J575" s="167"/>
    </row>
    <row r="576" spans="6:10" s="1" customFormat="1">
      <c r="F576" s="53"/>
      <c r="G576" s="53"/>
      <c r="H576" s="77"/>
      <c r="J576" s="167"/>
    </row>
    <row r="577" spans="6:10" s="1" customFormat="1">
      <c r="F577" s="53"/>
      <c r="G577" s="53"/>
      <c r="H577" s="77"/>
      <c r="J577" s="167"/>
    </row>
    <row r="578" spans="6:10" s="1" customFormat="1">
      <c r="F578" s="53"/>
      <c r="G578" s="53"/>
      <c r="H578" s="77"/>
      <c r="J578" s="167"/>
    </row>
    <row r="579" spans="6:10" s="1" customFormat="1">
      <c r="F579" s="53"/>
      <c r="G579" s="53"/>
      <c r="H579" s="77"/>
      <c r="J579" s="167"/>
    </row>
    <row r="580" spans="6:10" s="1" customFormat="1">
      <c r="F580" s="53"/>
      <c r="G580" s="53"/>
      <c r="H580" s="77"/>
      <c r="J580" s="167"/>
    </row>
    <row r="581" spans="6:10" s="1" customFormat="1">
      <c r="F581" s="53"/>
      <c r="G581" s="53"/>
      <c r="H581" s="77"/>
      <c r="J581" s="167"/>
    </row>
    <row r="582" spans="6:10" s="1" customFormat="1">
      <c r="F582" s="53"/>
      <c r="G582" s="53"/>
      <c r="H582" s="77"/>
      <c r="J582" s="167"/>
    </row>
    <row r="583" spans="6:10" s="1" customFormat="1">
      <c r="F583" s="53"/>
      <c r="G583" s="53"/>
      <c r="H583" s="77"/>
      <c r="J583" s="167"/>
    </row>
    <row r="584" spans="6:10" s="1" customFormat="1">
      <c r="F584" s="53"/>
      <c r="G584" s="53"/>
      <c r="H584" s="77"/>
      <c r="J584" s="167"/>
    </row>
    <row r="585" spans="6:10" s="1" customFormat="1">
      <c r="F585" s="53"/>
      <c r="G585" s="53"/>
      <c r="H585" s="77"/>
      <c r="J585" s="167"/>
    </row>
    <row r="586" spans="6:10" s="1" customFormat="1">
      <c r="F586" s="53"/>
      <c r="G586" s="53"/>
      <c r="H586" s="77"/>
      <c r="J586" s="167"/>
    </row>
    <row r="587" spans="6:10" s="1" customFormat="1">
      <c r="F587" s="53"/>
      <c r="G587" s="53"/>
      <c r="H587" s="77"/>
      <c r="J587" s="167"/>
    </row>
    <row r="588" spans="6:10" s="1" customFormat="1">
      <c r="F588" s="53"/>
      <c r="G588" s="53"/>
      <c r="H588" s="77"/>
      <c r="J588" s="167"/>
    </row>
    <row r="589" spans="6:10" s="1" customFormat="1">
      <c r="F589" s="53"/>
      <c r="G589" s="53"/>
      <c r="H589" s="77"/>
      <c r="J589" s="167"/>
    </row>
    <row r="590" spans="6:10" s="1" customFormat="1">
      <c r="F590" s="53"/>
      <c r="G590" s="53"/>
      <c r="H590" s="77"/>
      <c r="J590" s="167"/>
    </row>
    <row r="591" spans="6:10" s="1" customFormat="1">
      <c r="F591" s="53"/>
      <c r="G591" s="53"/>
      <c r="H591" s="77"/>
      <c r="J591" s="167"/>
    </row>
    <row r="592" spans="6:10" s="1" customFormat="1">
      <c r="F592" s="53"/>
      <c r="G592" s="53"/>
      <c r="H592" s="77"/>
      <c r="J592" s="167"/>
    </row>
    <row r="593" spans="6:10" s="1" customFormat="1">
      <c r="F593" s="53"/>
      <c r="G593" s="53"/>
      <c r="H593" s="77"/>
      <c r="J593" s="167"/>
    </row>
    <row r="594" spans="6:10" s="1" customFormat="1">
      <c r="F594" s="53"/>
      <c r="G594" s="53"/>
      <c r="H594" s="77"/>
      <c r="J594" s="167"/>
    </row>
    <row r="595" spans="6:10" s="1" customFormat="1">
      <c r="F595" s="53"/>
      <c r="G595" s="53"/>
      <c r="H595" s="77"/>
      <c r="J595" s="167"/>
    </row>
    <row r="596" spans="6:10" s="1" customFormat="1">
      <c r="F596" s="53"/>
      <c r="G596" s="53"/>
      <c r="H596" s="77"/>
      <c r="J596" s="167"/>
    </row>
    <row r="597" spans="6:10" s="1" customFormat="1">
      <c r="F597" s="53"/>
      <c r="G597" s="53"/>
      <c r="H597" s="77"/>
      <c r="J597" s="167"/>
    </row>
    <row r="598" spans="6:10" s="1" customFormat="1">
      <c r="F598" s="53"/>
      <c r="G598" s="53"/>
      <c r="H598" s="77"/>
      <c r="J598" s="167"/>
    </row>
    <row r="599" spans="6:10" s="1" customFormat="1">
      <c r="F599" s="53"/>
      <c r="G599" s="53"/>
      <c r="H599" s="77"/>
      <c r="J599" s="167"/>
    </row>
    <row r="600" spans="6:10" s="1" customFormat="1">
      <c r="F600" s="53"/>
      <c r="G600" s="53"/>
      <c r="H600" s="77"/>
      <c r="J600" s="167"/>
    </row>
    <row r="601" spans="6:10" s="1" customFormat="1">
      <c r="F601" s="53"/>
      <c r="G601" s="53"/>
      <c r="H601" s="77"/>
      <c r="J601" s="167"/>
    </row>
    <row r="602" spans="6:10" s="1" customFormat="1">
      <c r="F602" s="53"/>
      <c r="G602" s="53"/>
      <c r="H602" s="77"/>
      <c r="J602" s="167"/>
    </row>
    <row r="603" spans="6:10" s="1" customFormat="1">
      <c r="F603" s="53"/>
      <c r="G603" s="53"/>
      <c r="H603" s="77"/>
      <c r="J603" s="167"/>
    </row>
    <row r="604" spans="6:10" s="1" customFormat="1">
      <c r="F604" s="53"/>
      <c r="G604" s="53"/>
      <c r="H604" s="77"/>
      <c r="J604" s="167"/>
    </row>
    <row r="605" spans="6:10" s="1" customFormat="1">
      <c r="F605" s="53"/>
      <c r="G605" s="53"/>
      <c r="H605" s="77"/>
      <c r="J605" s="167"/>
    </row>
    <row r="606" spans="6:10" s="1" customFormat="1">
      <c r="F606" s="53"/>
      <c r="G606" s="53"/>
      <c r="H606" s="77"/>
      <c r="J606" s="167"/>
    </row>
    <row r="607" spans="6:10" s="1" customFormat="1">
      <c r="F607" s="53"/>
      <c r="G607" s="53"/>
      <c r="H607" s="77"/>
      <c r="J607" s="167"/>
    </row>
    <row r="608" spans="6:10" s="1" customFormat="1">
      <c r="F608" s="53"/>
      <c r="G608" s="53"/>
      <c r="H608" s="77"/>
      <c r="J608" s="167"/>
    </row>
    <row r="609" spans="6:10" s="1" customFormat="1">
      <c r="F609" s="53"/>
      <c r="G609" s="53"/>
      <c r="H609" s="77"/>
      <c r="J609" s="167"/>
    </row>
    <row r="610" spans="6:10" s="1" customFormat="1">
      <c r="F610" s="53"/>
      <c r="G610" s="53"/>
      <c r="H610" s="77"/>
      <c r="J610" s="167"/>
    </row>
    <row r="611" spans="6:10" s="1" customFormat="1">
      <c r="F611" s="53"/>
      <c r="G611" s="53"/>
      <c r="H611" s="77"/>
      <c r="J611" s="167"/>
    </row>
    <row r="612" spans="6:10" s="1" customFormat="1">
      <c r="F612" s="53"/>
      <c r="G612" s="53"/>
      <c r="H612" s="77"/>
      <c r="J612" s="167"/>
    </row>
    <row r="613" spans="6:10" s="1" customFormat="1">
      <c r="F613" s="53"/>
      <c r="G613" s="53"/>
      <c r="H613" s="77"/>
      <c r="J613" s="167"/>
    </row>
    <row r="614" spans="6:10" s="1" customFormat="1">
      <c r="F614" s="53"/>
      <c r="G614" s="53"/>
      <c r="H614" s="77"/>
      <c r="J614" s="167"/>
    </row>
    <row r="615" spans="6:10" s="1" customFormat="1">
      <c r="F615" s="53"/>
      <c r="G615" s="53"/>
      <c r="H615" s="77"/>
      <c r="J615" s="167"/>
    </row>
    <row r="616" spans="6:10" s="1" customFormat="1">
      <c r="F616" s="53"/>
      <c r="G616" s="53"/>
      <c r="H616" s="77"/>
      <c r="J616" s="167"/>
    </row>
    <row r="617" spans="6:10" s="1" customFormat="1">
      <c r="F617" s="53"/>
      <c r="G617" s="53"/>
      <c r="H617" s="77"/>
      <c r="J617" s="167"/>
    </row>
    <row r="618" spans="6:10" s="1" customFormat="1">
      <c r="F618" s="53"/>
      <c r="G618" s="53"/>
      <c r="H618" s="77"/>
      <c r="J618" s="167"/>
    </row>
    <row r="619" spans="6:10" s="1" customFormat="1">
      <c r="F619" s="53"/>
      <c r="G619" s="53"/>
      <c r="H619" s="77"/>
      <c r="J619" s="167"/>
    </row>
    <row r="620" spans="6:10" s="1" customFormat="1">
      <c r="F620" s="53"/>
      <c r="G620" s="53"/>
      <c r="H620" s="77"/>
      <c r="J620" s="167"/>
    </row>
    <row r="621" spans="6:10" s="1" customFormat="1">
      <c r="F621" s="53"/>
      <c r="G621" s="53"/>
      <c r="H621" s="77"/>
      <c r="J621" s="167"/>
    </row>
    <row r="622" spans="6:10" s="1" customFormat="1">
      <c r="F622" s="53"/>
      <c r="G622" s="53"/>
      <c r="H622" s="77"/>
      <c r="J622" s="167"/>
    </row>
    <row r="623" spans="6:10" s="1" customFormat="1">
      <c r="F623" s="53"/>
      <c r="G623" s="53"/>
      <c r="H623" s="77"/>
      <c r="J623" s="167"/>
    </row>
    <row r="624" spans="6:10" s="1" customFormat="1">
      <c r="F624" s="53"/>
      <c r="G624" s="53"/>
      <c r="H624" s="77"/>
      <c r="J624" s="167"/>
    </row>
    <row r="625" spans="6:10" s="1" customFormat="1">
      <c r="F625" s="53"/>
      <c r="G625" s="53"/>
      <c r="H625" s="77"/>
      <c r="J625" s="167"/>
    </row>
    <row r="626" spans="6:10" s="1" customFormat="1">
      <c r="F626" s="53"/>
      <c r="G626" s="53"/>
      <c r="H626" s="77"/>
      <c r="J626" s="167"/>
    </row>
    <row r="627" spans="6:10" s="1" customFormat="1">
      <c r="F627" s="53"/>
      <c r="G627" s="53"/>
      <c r="H627" s="77"/>
      <c r="J627" s="167"/>
    </row>
    <row r="628" spans="6:10" s="1" customFormat="1">
      <c r="F628" s="53"/>
      <c r="G628" s="53"/>
      <c r="H628" s="77"/>
      <c r="J628" s="167"/>
    </row>
    <row r="629" spans="6:10" s="1" customFormat="1">
      <c r="F629" s="53"/>
      <c r="G629" s="53"/>
      <c r="H629" s="77"/>
      <c r="J629" s="167"/>
    </row>
    <row r="630" spans="6:10" s="1" customFormat="1">
      <c r="F630" s="53"/>
      <c r="G630" s="53"/>
      <c r="H630" s="77"/>
      <c r="J630" s="167"/>
    </row>
    <row r="631" spans="6:10" s="1" customFormat="1">
      <c r="F631" s="53"/>
      <c r="G631" s="53"/>
      <c r="H631" s="77"/>
      <c r="J631" s="167"/>
    </row>
    <row r="632" spans="6:10" s="1" customFormat="1">
      <c r="F632" s="53"/>
      <c r="G632" s="53"/>
      <c r="H632" s="77"/>
      <c r="J632" s="167"/>
    </row>
    <row r="633" spans="6:10" s="1" customFormat="1">
      <c r="F633" s="53"/>
      <c r="G633" s="53"/>
      <c r="H633" s="77"/>
      <c r="J633" s="167"/>
    </row>
    <row r="634" spans="6:10" s="1" customFormat="1">
      <c r="F634" s="53"/>
      <c r="G634" s="53"/>
      <c r="H634" s="77"/>
      <c r="J634" s="167"/>
    </row>
    <row r="635" spans="6:10" s="1" customFormat="1">
      <c r="F635" s="53"/>
      <c r="G635" s="53"/>
      <c r="H635" s="77"/>
      <c r="J635" s="167"/>
    </row>
    <row r="636" spans="6:10" s="1" customFormat="1">
      <c r="F636" s="53"/>
      <c r="G636" s="53"/>
      <c r="H636" s="77"/>
      <c r="J636" s="167"/>
    </row>
    <row r="637" spans="6:10" s="1" customFormat="1">
      <c r="F637" s="53"/>
      <c r="G637" s="53"/>
      <c r="H637" s="77"/>
      <c r="J637" s="167"/>
    </row>
    <row r="638" spans="6:10" s="1" customFormat="1">
      <c r="F638" s="53"/>
      <c r="G638" s="53"/>
      <c r="H638" s="77"/>
      <c r="J638" s="167"/>
    </row>
    <row r="639" spans="6:10" s="1" customFormat="1">
      <c r="F639" s="53"/>
      <c r="G639" s="53"/>
      <c r="H639" s="77"/>
      <c r="J639" s="167"/>
    </row>
    <row r="640" spans="6:10" s="1" customFormat="1">
      <c r="F640" s="53"/>
      <c r="G640" s="53"/>
      <c r="H640" s="77"/>
      <c r="J640" s="167"/>
    </row>
    <row r="641" spans="6:10" s="1" customFormat="1">
      <c r="F641" s="53"/>
      <c r="G641" s="53"/>
      <c r="H641" s="77"/>
      <c r="J641" s="167"/>
    </row>
    <row r="642" spans="6:10" s="1" customFormat="1">
      <c r="F642" s="53"/>
      <c r="G642" s="53"/>
      <c r="H642" s="77"/>
      <c r="J642" s="167"/>
    </row>
    <row r="643" spans="6:10" s="1" customFormat="1">
      <c r="F643" s="53"/>
      <c r="G643" s="53"/>
      <c r="H643" s="77"/>
      <c r="J643" s="167"/>
    </row>
    <row r="644" spans="6:10" s="1" customFormat="1">
      <c r="F644" s="53"/>
      <c r="G644" s="53"/>
      <c r="H644" s="77"/>
      <c r="J644" s="167"/>
    </row>
    <row r="645" spans="6:10" s="1" customFormat="1">
      <c r="F645" s="53"/>
      <c r="G645" s="53"/>
      <c r="H645" s="77"/>
      <c r="J645" s="167"/>
    </row>
    <row r="646" spans="6:10" s="1" customFormat="1">
      <c r="F646" s="53"/>
      <c r="G646" s="53"/>
      <c r="H646" s="77"/>
      <c r="J646" s="167"/>
    </row>
    <row r="647" spans="6:10" s="1" customFormat="1">
      <c r="F647" s="53"/>
      <c r="G647" s="53"/>
      <c r="H647" s="77"/>
      <c r="J647" s="167"/>
    </row>
    <row r="648" spans="6:10" s="1" customFormat="1">
      <c r="F648" s="53"/>
      <c r="G648" s="53"/>
      <c r="H648" s="77"/>
      <c r="J648" s="167"/>
    </row>
    <row r="649" spans="6:10" s="1" customFormat="1">
      <c r="F649" s="53"/>
      <c r="G649" s="53"/>
      <c r="H649" s="77"/>
      <c r="J649" s="167"/>
    </row>
    <row r="650" spans="6:10" s="1" customFormat="1">
      <c r="F650" s="53"/>
      <c r="G650" s="53"/>
      <c r="H650" s="77"/>
      <c r="J650" s="167"/>
    </row>
    <row r="651" spans="6:10" s="1" customFormat="1">
      <c r="F651" s="53"/>
      <c r="G651" s="53"/>
      <c r="H651" s="77"/>
      <c r="J651" s="167"/>
    </row>
    <row r="652" spans="6:10" s="1" customFormat="1">
      <c r="F652" s="53"/>
      <c r="G652" s="53"/>
      <c r="H652" s="77"/>
      <c r="J652" s="167"/>
    </row>
    <row r="653" spans="6:10" s="1" customFormat="1">
      <c r="F653" s="53"/>
      <c r="G653" s="53"/>
      <c r="H653" s="77"/>
      <c r="J653" s="167"/>
    </row>
    <row r="654" spans="6:10" s="1" customFormat="1">
      <c r="F654" s="53"/>
      <c r="G654" s="53"/>
      <c r="H654" s="77"/>
      <c r="J654" s="167"/>
    </row>
    <row r="655" spans="6:10" s="1" customFormat="1">
      <c r="F655" s="53"/>
      <c r="G655" s="53"/>
      <c r="H655" s="77"/>
      <c r="J655" s="167"/>
    </row>
    <row r="656" spans="6:10" s="1" customFormat="1">
      <c r="F656" s="53"/>
      <c r="G656" s="53"/>
      <c r="H656" s="77"/>
      <c r="J656" s="167"/>
    </row>
    <row r="657" spans="6:10" s="1" customFormat="1">
      <c r="F657" s="53"/>
      <c r="G657" s="53"/>
      <c r="H657" s="77"/>
      <c r="J657" s="167"/>
    </row>
    <row r="658" spans="6:10" s="1" customFormat="1">
      <c r="F658" s="53"/>
      <c r="G658" s="53"/>
      <c r="H658" s="77"/>
      <c r="J658" s="167"/>
    </row>
    <row r="659" spans="6:10" s="1" customFormat="1">
      <c r="F659" s="53"/>
      <c r="G659" s="53"/>
      <c r="H659" s="77"/>
      <c r="J659" s="167"/>
    </row>
    <row r="660" spans="6:10" s="1" customFormat="1">
      <c r="F660" s="53"/>
      <c r="G660" s="53"/>
      <c r="H660" s="77"/>
      <c r="J660" s="167"/>
    </row>
    <row r="661" spans="6:10" s="1" customFormat="1">
      <c r="F661" s="53"/>
      <c r="G661" s="53"/>
      <c r="H661" s="77"/>
      <c r="J661" s="167"/>
    </row>
    <row r="662" spans="6:10" s="1" customFormat="1">
      <c r="F662" s="53"/>
      <c r="G662" s="53"/>
      <c r="H662" s="77"/>
      <c r="J662" s="167"/>
    </row>
    <row r="663" spans="6:10" s="1" customFormat="1">
      <c r="F663" s="53"/>
      <c r="G663" s="53"/>
      <c r="H663" s="77"/>
      <c r="J663" s="167"/>
    </row>
    <row r="664" spans="6:10" s="1" customFormat="1">
      <c r="F664" s="53"/>
      <c r="G664" s="53"/>
      <c r="H664" s="77"/>
      <c r="J664" s="167"/>
    </row>
    <row r="665" spans="6:10" s="1" customFormat="1">
      <c r="F665" s="53"/>
      <c r="G665" s="53"/>
      <c r="H665" s="77"/>
      <c r="J665" s="167"/>
    </row>
    <row r="666" spans="6:10" s="1" customFormat="1">
      <c r="F666" s="53"/>
      <c r="G666" s="53"/>
      <c r="H666" s="77"/>
      <c r="J666" s="167"/>
    </row>
    <row r="667" spans="6:10" s="1" customFormat="1">
      <c r="F667" s="53"/>
      <c r="G667" s="53"/>
      <c r="H667" s="77"/>
      <c r="J667" s="167"/>
    </row>
    <row r="668" spans="6:10" s="1" customFormat="1">
      <c r="F668" s="53"/>
      <c r="G668" s="53"/>
      <c r="H668" s="77"/>
      <c r="J668" s="167"/>
    </row>
    <row r="669" spans="6:10" s="1" customFormat="1">
      <c r="F669" s="53"/>
      <c r="G669" s="53"/>
      <c r="H669" s="77"/>
      <c r="J669" s="167"/>
    </row>
    <row r="670" spans="6:10" s="1" customFormat="1">
      <c r="F670" s="53"/>
      <c r="G670" s="53"/>
      <c r="H670" s="77"/>
      <c r="J670" s="167"/>
    </row>
    <row r="671" spans="6:10" s="1" customFormat="1">
      <c r="F671" s="53"/>
      <c r="G671" s="53"/>
      <c r="H671" s="77"/>
      <c r="J671" s="167"/>
    </row>
    <row r="672" spans="6:10" s="1" customFormat="1">
      <c r="F672" s="53"/>
      <c r="G672" s="53"/>
      <c r="H672" s="77"/>
      <c r="J672" s="167"/>
    </row>
    <row r="673" spans="6:10" s="1" customFormat="1">
      <c r="F673" s="53"/>
      <c r="G673" s="53"/>
      <c r="H673" s="77"/>
      <c r="J673" s="167"/>
    </row>
    <row r="674" spans="6:10" s="1" customFormat="1">
      <c r="F674" s="53"/>
      <c r="G674" s="53"/>
      <c r="H674" s="77"/>
      <c r="J674" s="167"/>
    </row>
    <row r="675" spans="6:10" s="1" customFormat="1">
      <c r="F675" s="53"/>
      <c r="G675" s="53"/>
      <c r="H675" s="77"/>
      <c r="J675" s="167"/>
    </row>
    <row r="676" spans="6:10" s="1" customFormat="1">
      <c r="F676" s="53"/>
      <c r="G676" s="53"/>
      <c r="H676" s="77"/>
      <c r="J676" s="167"/>
    </row>
    <row r="677" spans="6:10" s="1" customFormat="1">
      <c r="F677" s="53"/>
      <c r="G677" s="53"/>
      <c r="H677" s="77"/>
      <c r="J677" s="167"/>
    </row>
    <row r="678" spans="6:10" s="1" customFormat="1">
      <c r="F678" s="53"/>
      <c r="G678" s="53"/>
      <c r="H678" s="77"/>
      <c r="J678" s="167"/>
    </row>
    <row r="679" spans="6:10" s="1" customFormat="1">
      <c r="F679" s="53"/>
      <c r="G679" s="53"/>
      <c r="H679" s="77"/>
      <c r="J679" s="167"/>
    </row>
    <row r="680" spans="6:10" s="1" customFormat="1">
      <c r="F680" s="53"/>
      <c r="G680" s="53"/>
      <c r="H680" s="77"/>
      <c r="J680" s="167"/>
    </row>
    <row r="681" spans="6:10" s="1" customFormat="1">
      <c r="F681" s="53"/>
      <c r="G681" s="53"/>
      <c r="H681" s="77"/>
      <c r="J681" s="167"/>
    </row>
    <row r="682" spans="6:10" s="1" customFormat="1">
      <c r="F682" s="53"/>
      <c r="G682" s="53"/>
      <c r="H682" s="77"/>
      <c r="J682" s="167"/>
    </row>
    <row r="683" spans="6:10" s="1" customFormat="1">
      <c r="F683" s="53"/>
      <c r="G683" s="53"/>
      <c r="H683" s="77"/>
      <c r="J683" s="167"/>
    </row>
    <row r="684" spans="6:10" s="1" customFormat="1">
      <c r="F684" s="53"/>
      <c r="G684" s="53"/>
      <c r="H684" s="77"/>
      <c r="J684" s="167"/>
    </row>
    <row r="685" spans="6:10" s="1" customFormat="1">
      <c r="F685" s="53"/>
      <c r="G685" s="53"/>
      <c r="H685" s="77"/>
      <c r="J685" s="167"/>
    </row>
    <row r="686" spans="6:10" s="1" customFormat="1">
      <c r="F686" s="53"/>
      <c r="G686" s="53"/>
      <c r="H686" s="77"/>
      <c r="J686" s="167"/>
    </row>
    <row r="687" spans="6:10" s="1" customFormat="1">
      <c r="F687" s="53"/>
      <c r="G687" s="53"/>
      <c r="H687" s="77"/>
      <c r="J687" s="167"/>
    </row>
    <row r="688" spans="6:10" s="1" customFormat="1">
      <c r="F688" s="53"/>
      <c r="G688" s="53"/>
      <c r="H688" s="77"/>
      <c r="J688" s="167"/>
    </row>
    <row r="689" spans="6:10" s="1" customFormat="1">
      <c r="F689" s="53"/>
      <c r="G689" s="53"/>
      <c r="H689" s="77"/>
      <c r="J689" s="167"/>
    </row>
    <row r="690" spans="6:10" s="1" customFormat="1">
      <c r="F690" s="53"/>
      <c r="G690" s="53"/>
      <c r="H690" s="77"/>
      <c r="J690" s="167"/>
    </row>
    <row r="691" spans="6:10" s="1" customFormat="1">
      <c r="F691" s="53"/>
      <c r="G691" s="53"/>
      <c r="H691" s="77"/>
      <c r="J691" s="167"/>
    </row>
    <row r="692" spans="6:10" s="1" customFormat="1">
      <c r="F692" s="53"/>
      <c r="G692" s="53"/>
      <c r="H692" s="77"/>
      <c r="J692" s="167"/>
    </row>
    <row r="693" spans="6:10" s="1" customFormat="1">
      <c r="F693" s="53"/>
      <c r="G693" s="53"/>
      <c r="H693" s="77"/>
      <c r="J693" s="167"/>
    </row>
    <row r="694" spans="6:10" s="1" customFormat="1">
      <c r="F694" s="53"/>
      <c r="G694" s="53"/>
      <c r="H694" s="77"/>
      <c r="J694" s="167"/>
    </row>
    <row r="695" spans="6:10" s="1" customFormat="1">
      <c r="F695" s="53"/>
      <c r="G695" s="53"/>
      <c r="H695" s="77"/>
      <c r="J695" s="167"/>
    </row>
    <row r="696" spans="6:10" s="1" customFormat="1">
      <c r="F696" s="53"/>
      <c r="G696" s="53"/>
      <c r="H696" s="77"/>
      <c r="J696" s="167"/>
    </row>
    <row r="697" spans="6:10" s="1" customFormat="1">
      <c r="F697" s="53"/>
      <c r="G697" s="53"/>
      <c r="H697" s="77"/>
      <c r="J697" s="167"/>
    </row>
    <row r="698" spans="6:10" s="1" customFormat="1">
      <c r="F698" s="53"/>
      <c r="G698" s="53"/>
      <c r="H698" s="77"/>
      <c r="J698" s="167"/>
    </row>
    <row r="699" spans="6:10" s="1" customFormat="1">
      <c r="F699" s="53"/>
      <c r="G699" s="53"/>
      <c r="H699" s="77"/>
      <c r="J699" s="167"/>
    </row>
    <row r="700" spans="6:10" s="1" customFormat="1">
      <c r="F700" s="53"/>
      <c r="G700" s="53"/>
      <c r="H700" s="77"/>
      <c r="J700" s="167"/>
    </row>
    <row r="701" spans="6:10" s="1" customFormat="1">
      <c r="F701" s="53"/>
      <c r="G701" s="53"/>
      <c r="H701" s="77"/>
      <c r="J701" s="167"/>
    </row>
    <row r="702" spans="6:10" s="1" customFormat="1">
      <c r="F702" s="53"/>
      <c r="G702" s="53"/>
      <c r="H702" s="77"/>
      <c r="J702" s="167"/>
    </row>
    <row r="703" spans="6:10" s="1" customFormat="1">
      <c r="F703" s="53"/>
      <c r="G703" s="53"/>
      <c r="H703" s="77"/>
      <c r="J703" s="167"/>
    </row>
    <row r="704" spans="6:10" s="1" customFormat="1">
      <c r="F704" s="53"/>
      <c r="G704" s="53"/>
      <c r="H704" s="77"/>
      <c r="J704" s="167"/>
    </row>
    <row r="705" spans="6:10" s="1" customFormat="1">
      <c r="F705" s="53"/>
      <c r="G705" s="53"/>
      <c r="H705" s="77"/>
      <c r="J705" s="167"/>
    </row>
    <row r="706" spans="6:10" s="1" customFormat="1">
      <c r="F706" s="53"/>
      <c r="G706" s="53"/>
      <c r="H706" s="77"/>
      <c r="J706" s="167"/>
    </row>
    <row r="707" spans="6:10" s="1" customFormat="1">
      <c r="F707" s="53"/>
      <c r="G707" s="53"/>
      <c r="H707" s="77"/>
      <c r="J707" s="167"/>
    </row>
    <row r="708" spans="6:10" s="1" customFormat="1">
      <c r="F708" s="53"/>
      <c r="G708" s="53"/>
      <c r="H708" s="77"/>
      <c r="J708" s="167"/>
    </row>
    <row r="709" spans="6:10" s="1" customFormat="1">
      <c r="F709" s="53"/>
      <c r="G709" s="53"/>
      <c r="H709" s="77"/>
      <c r="J709" s="167"/>
    </row>
    <row r="710" spans="6:10" s="1" customFormat="1">
      <c r="F710" s="53"/>
      <c r="G710" s="53"/>
      <c r="H710" s="77"/>
      <c r="J710" s="167"/>
    </row>
    <row r="711" spans="6:10" s="1" customFormat="1">
      <c r="F711" s="53"/>
      <c r="G711" s="53"/>
      <c r="H711" s="77"/>
      <c r="J711" s="167"/>
    </row>
    <row r="712" spans="6:10" s="1" customFormat="1">
      <c r="F712" s="53"/>
      <c r="G712" s="53"/>
      <c r="H712" s="77"/>
      <c r="J712" s="167"/>
    </row>
    <row r="713" spans="6:10" s="1" customFormat="1">
      <c r="F713" s="53"/>
      <c r="G713" s="53"/>
      <c r="H713" s="77"/>
      <c r="J713" s="167"/>
    </row>
    <row r="714" spans="6:10" s="1" customFormat="1">
      <c r="F714" s="53"/>
      <c r="G714" s="53"/>
      <c r="H714" s="77"/>
      <c r="J714" s="167"/>
    </row>
    <row r="715" spans="6:10" s="1" customFormat="1">
      <c r="F715" s="53"/>
      <c r="G715" s="53"/>
      <c r="H715" s="77"/>
      <c r="J715" s="167"/>
    </row>
    <row r="716" spans="6:10" s="1" customFormat="1">
      <c r="F716" s="53"/>
      <c r="G716" s="53"/>
      <c r="H716" s="77"/>
      <c r="J716" s="167"/>
    </row>
    <row r="717" spans="6:10" s="1" customFormat="1">
      <c r="F717" s="53"/>
      <c r="G717" s="53"/>
      <c r="H717" s="77"/>
      <c r="J717" s="167"/>
    </row>
    <row r="718" spans="6:10" s="1" customFormat="1">
      <c r="F718" s="53"/>
      <c r="G718" s="53"/>
      <c r="H718" s="77"/>
      <c r="J718" s="167"/>
    </row>
    <row r="719" spans="6:10" s="1" customFormat="1">
      <c r="F719" s="53"/>
      <c r="G719" s="53"/>
      <c r="H719" s="77"/>
      <c r="J719" s="167"/>
    </row>
    <row r="720" spans="6:10" s="1" customFormat="1">
      <c r="F720" s="53"/>
      <c r="G720" s="53"/>
      <c r="H720" s="77"/>
      <c r="J720" s="167"/>
    </row>
    <row r="721" spans="6:10" s="1" customFormat="1">
      <c r="F721" s="53"/>
      <c r="G721" s="53"/>
      <c r="H721" s="77"/>
      <c r="J721" s="167"/>
    </row>
    <row r="722" spans="6:10" s="1" customFormat="1">
      <c r="F722" s="53"/>
      <c r="G722" s="53"/>
      <c r="H722" s="77"/>
      <c r="J722" s="167"/>
    </row>
    <row r="723" spans="6:10" s="1" customFormat="1">
      <c r="F723" s="53"/>
      <c r="G723" s="53"/>
      <c r="H723" s="77"/>
      <c r="J723" s="167"/>
    </row>
    <row r="724" spans="6:10" s="1" customFormat="1">
      <c r="F724" s="53"/>
      <c r="G724" s="53"/>
      <c r="H724" s="77"/>
      <c r="J724" s="167"/>
    </row>
    <row r="725" spans="6:10" s="1" customFormat="1">
      <c r="F725" s="53"/>
      <c r="G725" s="53"/>
      <c r="H725" s="77"/>
      <c r="J725" s="167"/>
    </row>
    <row r="726" spans="6:10" s="1" customFormat="1">
      <c r="F726" s="53"/>
      <c r="G726" s="53"/>
      <c r="H726" s="77"/>
      <c r="J726" s="167"/>
    </row>
    <row r="727" spans="6:10" s="1" customFormat="1">
      <c r="F727" s="53"/>
      <c r="G727" s="53"/>
      <c r="H727" s="77"/>
      <c r="J727" s="167"/>
    </row>
    <row r="728" spans="6:10" s="1" customFormat="1">
      <c r="F728" s="53"/>
      <c r="G728" s="53"/>
      <c r="H728" s="77"/>
      <c r="J728" s="167"/>
    </row>
    <row r="729" spans="6:10" s="1" customFormat="1">
      <c r="F729" s="53"/>
      <c r="G729" s="53"/>
      <c r="H729" s="77"/>
      <c r="J729" s="167"/>
    </row>
    <row r="730" spans="6:10" s="1" customFormat="1">
      <c r="F730" s="53"/>
      <c r="G730" s="53"/>
      <c r="H730" s="77"/>
      <c r="J730" s="167"/>
    </row>
    <row r="731" spans="6:10" s="1" customFormat="1">
      <c r="F731" s="53"/>
      <c r="G731" s="53"/>
      <c r="H731" s="77"/>
      <c r="J731" s="167"/>
    </row>
    <row r="732" spans="6:10" s="1" customFormat="1">
      <c r="F732" s="53"/>
      <c r="G732" s="53"/>
      <c r="H732" s="77"/>
      <c r="J732" s="167"/>
    </row>
    <row r="733" spans="6:10" s="1" customFormat="1">
      <c r="F733" s="53"/>
      <c r="G733" s="53"/>
      <c r="H733" s="77"/>
      <c r="J733" s="167"/>
    </row>
    <row r="734" spans="6:10" s="1" customFormat="1">
      <c r="F734" s="53"/>
      <c r="G734" s="53"/>
      <c r="H734" s="77"/>
      <c r="J734" s="167"/>
    </row>
    <row r="735" spans="6:10" s="1" customFormat="1">
      <c r="F735" s="53"/>
      <c r="G735" s="53"/>
      <c r="H735" s="77"/>
      <c r="J735" s="167"/>
    </row>
    <row r="736" spans="6:10" s="1" customFormat="1">
      <c r="F736" s="53"/>
      <c r="G736" s="53"/>
      <c r="H736" s="77"/>
      <c r="J736" s="167"/>
    </row>
    <row r="737" spans="6:10" s="1" customFormat="1">
      <c r="F737" s="53"/>
      <c r="G737" s="53"/>
      <c r="H737" s="77"/>
      <c r="J737" s="167"/>
    </row>
    <row r="738" spans="6:10" s="1" customFormat="1">
      <c r="F738" s="53"/>
      <c r="G738" s="53"/>
      <c r="H738" s="77"/>
      <c r="J738" s="167"/>
    </row>
    <row r="739" spans="6:10" s="1" customFormat="1">
      <c r="F739" s="53"/>
      <c r="G739" s="53"/>
      <c r="H739" s="77"/>
      <c r="J739" s="167"/>
    </row>
    <row r="740" spans="6:10" s="1" customFormat="1">
      <c r="F740" s="53"/>
      <c r="G740" s="53"/>
      <c r="H740" s="77"/>
      <c r="J740" s="167"/>
    </row>
    <row r="741" spans="6:10" s="1" customFormat="1">
      <c r="F741" s="53"/>
      <c r="G741" s="53"/>
      <c r="H741" s="77"/>
      <c r="J741" s="167"/>
    </row>
    <row r="742" spans="6:10" s="1" customFormat="1">
      <c r="F742" s="53"/>
      <c r="G742" s="53"/>
      <c r="H742" s="77"/>
      <c r="J742" s="167"/>
    </row>
    <row r="743" spans="6:10" s="1" customFormat="1">
      <c r="F743" s="53"/>
      <c r="G743" s="53"/>
      <c r="H743" s="77"/>
      <c r="J743" s="167"/>
    </row>
    <row r="744" spans="6:10" s="1" customFormat="1">
      <c r="F744" s="53"/>
      <c r="G744" s="53"/>
      <c r="H744" s="77"/>
      <c r="J744" s="167"/>
    </row>
    <row r="745" spans="6:10" s="1" customFormat="1">
      <c r="F745" s="53"/>
      <c r="G745" s="53"/>
      <c r="H745" s="77"/>
      <c r="J745" s="167"/>
    </row>
    <row r="746" spans="6:10" s="1" customFormat="1">
      <c r="F746" s="53"/>
      <c r="G746" s="53"/>
      <c r="H746" s="77"/>
      <c r="J746" s="167"/>
    </row>
    <row r="747" spans="6:10" s="1" customFormat="1">
      <c r="F747" s="53"/>
      <c r="G747" s="53"/>
      <c r="H747" s="77"/>
      <c r="J747" s="167"/>
    </row>
    <row r="748" spans="6:10" s="1" customFormat="1">
      <c r="F748" s="53"/>
      <c r="G748" s="53"/>
      <c r="H748" s="77"/>
      <c r="J748" s="167"/>
    </row>
    <row r="749" spans="6:10" s="1" customFormat="1">
      <c r="F749" s="53"/>
      <c r="G749" s="53"/>
      <c r="H749" s="77"/>
      <c r="J749" s="167"/>
    </row>
    <row r="750" spans="6:10" s="1" customFormat="1">
      <c r="F750" s="53"/>
      <c r="G750" s="53"/>
      <c r="H750" s="77"/>
      <c r="J750" s="167"/>
    </row>
    <row r="751" spans="6:10" s="1" customFormat="1">
      <c r="F751" s="53"/>
      <c r="G751" s="53"/>
      <c r="H751" s="77"/>
      <c r="J751" s="167"/>
    </row>
    <row r="752" spans="6:10" s="1" customFormat="1">
      <c r="F752" s="53"/>
      <c r="G752" s="53"/>
      <c r="H752" s="77"/>
      <c r="J752" s="167"/>
    </row>
    <row r="753" spans="6:10" s="1" customFormat="1">
      <c r="F753" s="53"/>
      <c r="G753" s="53"/>
      <c r="H753" s="77"/>
      <c r="J753" s="167"/>
    </row>
    <row r="754" spans="6:10" s="1" customFormat="1">
      <c r="F754" s="53"/>
      <c r="G754" s="53"/>
      <c r="H754" s="77"/>
      <c r="J754" s="167"/>
    </row>
    <row r="755" spans="6:10" s="1" customFormat="1">
      <c r="F755" s="53"/>
      <c r="G755" s="53"/>
      <c r="H755" s="77"/>
      <c r="J755" s="167"/>
    </row>
    <row r="756" spans="6:10" s="1" customFormat="1">
      <c r="F756" s="53"/>
      <c r="G756" s="53"/>
      <c r="H756" s="77"/>
      <c r="J756" s="167"/>
    </row>
    <row r="757" spans="6:10" s="1" customFormat="1">
      <c r="F757" s="53"/>
      <c r="G757" s="53"/>
      <c r="H757" s="77"/>
      <c r="J757" s="167"/>
    </row>
    <row r="758" spans="6:10" s="1" customFormat="1">
      <c r="F758" s="53"/>
      <c r="G758" s="53"/>
      <c r="H758" s="77"/>
      <c r="J758" s="167"/>
    </row>
    <row r="759" spans="6:10" s="1" customFormat="1">
      <c r="F759" s="53"/>
      <c r="G759" s="53"/>
      <c r="H759" s="77"/>
      <c r="J759" s="167"/>
    </row>
    <row r="760" spans="6:10" s="1" customFormat="1">
      <c r="F760" s="53"/>
      <c r="G760" s="53"/>
      <c r="H760" s="77"/>
      <c r="J760" s="167"/>
    </row>
    <row r="761" spans="6:10" s="1" customFormat="1">
      <c r="F761" s="53"/>
      <c r="G761" s="53"/>
      <c r="H761" s="77"/>
      <c r="J761" s="167"/>
    </row>
    <row r="762" spans="6:10" s="1" customFormat="1">
      <c r="F762" s="53"/>
      <c r="G762" s="53"/>
      <c r="H762" s="77"/>
      <c r="J762" s="167"/>
    </row>
    <row r="763" spans="6:10" s="1" customFormat="1">
      <c r="F763" s="53"/>
      <c r="G763" s="53"/>
      <c r="H763" s="77"/>
      <c r="J763" s="167"/>
    </row>
    <row r="764" spans="6:10" s="1" customFormat="1">
      <c r="F764" s="53"/>
      <c r="G764" s="53"/>
      <c r="H764" s="77"/>
      <c r="J764" s="167"/>
    </row>
    <row r="765" spans="6:10" s="1" customFormat="1">
      <c r="F765" s="53"/>
      <c r="G765" s="53"/>
      <c r="H765" s="77"/>
      <c r="J765" s="167"/>
    </row>
    <row r="766" spans="6:10" s="1" customFormat="1">
      <c r="F766" s="53"/>
      <c r="G766" s="53"/>
      <c r="H766" s="77"/>
      <c r="J766" s="167"/>
    </row>
    <row r="767" spans="6:10" s="1" customFormat="1">
      <c r="F767" s="53"/>
      <c r="G767" s="53"/>
      <c r="H767" s="77"/>
      <c r="J767" s="167"/>
    </row>
    <row r="768" spans="6:10" s="1" customFormat="1">
      <c r="F768" s="53"/>
      <c r="G768" s="53"/>
      <c r="H768" s="77"/>
      <c r="J768" s="167"/>
    </row>
    <row r="769" spans="6:10" s="1" customFormat="1">
      <c r="F769" s="53"/>
      <c r="G769" s="53"/>
      <c r="H769" s="77"/>
      <c r="J769" s="167"/>
    </row>
    <row r="770" spans="6:10" s="1" customFormat="1">
      <c r="F770" s="53"/>
      <c r="G770" s="53"/>
      <c r="H770" s="77"/>
      <c r="J770" s="167"/>
    </row>
    <row r="771" spans="6:10" s="1" customFormat="1">
      <c r="F771" s="53"/>
      <c r="G771" s="53"/>
      <c r="H771" s="77"/>
      <c r="J771" s="167"/>
    </row>
    <row r="772" spans="6:10" s="1" customFormat="1">
      <c r="F772" s="53"/>
      <c r="G772" s="53"/>
      <c r="H772" s="77"/>
      <c r="J772" s="167"/>
    </row>
    <row r="773" spans="6:10" s="1" customFormat="1">
      <c r="F773" s="53"/>
      <c r="G773" s="53"/>
      <c r="H773" s="77"/>
      <c r="J773" s="167"/>
    </row>
    <row r="774" spans="6:10" s="1" customFormat="1">
      <c r="F774" s="53"/>
      <c r="G774" s="53"/>
      <c r="H774" s="77"/>
      <c r="J774" s="167"/>
    </row>
    <row r="775" spans="6:10" s="1" customFormat="1">
      <c r="F775" s="53"/>
      <c r="G775" s="53"/>
      <c r="H775" s="77"/>
      <c r="J775" s="167"/>
    </row>
    <row r="776" spans="6:10" s="1" customFormat="1">
      <c r="F776" s="53"/>
      <c r="G776" s="53"/>
      <c r="H776" s="77"/>
      <c r="J776" s="167"/>
    </row>
    <row r="777" spans="6:10" s="1" customFormat="1">
      <c r="F777" s="53"/>
      <c r="G777" s="53"/>
      <c r="H777" s="77"/>
      <c r="J777" s="167"/>
    </row>
    <row r="778" spans="6:10" s="1" customFormat="1">
      <c r="F778" s="53"/>
      <c r="G778" s="53"/>
      <c r="H778" s="77"/>
      <c r="J778" s="167"/>
    </row>
    <row r="779" spans="6:10" s="1" customFormat="1">
      <c r="F779" s="53"/>
      <c r="G779" s="53"/>
      <c r="H779" s="77"/>
      <c r="J779" s="167"/>
    </row>
    <row r="780" spans="6:10" s="1" customFormat="1">
      <c r="F780" s="53"/>
      <c r="G780" s="53"/>
      <c r="H780" s="77"/>
      <c r="J780" s="167"/>
    </row>
    <row r="781" spans="6:10" s="1" customFormat="1">
      <c r="F781" s="53"/>
      <c r="G781" s="53"/>
      <c r="H781" s="77"/>
      <c r="J781" s="167"/>
    </row>
    <row r="782" spans="6:10" s="1" customFormat="1">
      <c r="F782" s="53"/>
      <c r="G782" s="53"/>
      <c r="H782" s="77"/>
      <c r="J782" s="167"/>
    </row>
    <row r="783" spans="6:10" s="1" customFormat="1">
      <c r="F783" s="53"/>
      <c r="G783" s="53"/>
      <c r="H783" s="77"/>
      <c r="J783" s="167"/>
    </row>
    <row r="784" spans="6:10" s="1" customFormat="1">
      <c r="F784" s="53"/>
      <c r="G784" s="53"/>
      <c r="H784" s="77"/>
      <c r="J784" s="167"/>
    </row>
    <row r="785" spans="1:10" s="1" customFormat="1">
      <c r="F785" s="53"/>
      <c r="G785" s="53"/>
      <c r="H785" s="77"/>
      <c r="J785" s="167"/>
    </row>
    <row r="786" spans="1:10" s="1" customFormat="1">
      <c r="F786" s="53"/>
      <c r="G786" s="53"/>
      <c r="H786" s="77"/>
      <c r="J786" s="167"/>
    </row>
    <row r="787" spans="1:10" s="1" customFormat="1">
      <c r="F787" s="53"/>
      <c r="G787" s="53"/>
      <c r="H787" s="77"/>
      <c r="J787" s="167"/>
    </row>
    <row r="788" spans="1:10" s="1" customFormat="1">
      <c r="F788" s="53"/>
      <c r="G788" s="53"/>
      <c r="H788" s="77"/>
      <c r="J788" s="167"/>
    </row>
    <row r="789" spans="1:10" s="1" customFormat="1">
      <c r="F789" s="53"/>
      <c r="G789" s="53"/>
      <c r="H789" s="77"/>
      <c r="J789" s="167"/>
    </row>
    <row r="790" spans="1:10" s="1" customFormat="1">
      <c r="F790" s="53"/>
      <c r="G790" s="53"/>
      <c r="H790" s="77"/>
      <c r="J790" s="167"/>
    </row>
    <row r="791" spans="1:10" s="1" customFormat="1">
      <c r="F791" s="53"/>
      <c r="G791" s="53"/>
      <c r="H791" s="77"/>
      <c r="J791" s="167"/>
    </row>
    <row r="792" spans="1:10" s="1" customFormat="1">
      <c r="F792" s="53"/>
      <c r="G792" s="53"/>
      <c r="H792" s="77"/>
      <c r="J792" s="167"/>
    </row>
    <row r="793" spans="1:10" s="1" customFormat="1">
      <c r="F793" s="53"/>
      <c r="G793" s="53"/>
      <c r="H793" s="77"/>
      <c r="J793" s="167"/>
    </row>
    <row r="794" spans="1:10" s="1" customFormat="1">
      <c r="F794" s="53"/>
      <c r="G794" s="53"/>
      <c r="H794" s="77"/>
      <c r="J794" s="167"/>
    </row>
    <row r="795" spans="1:10" s="1" customFormat="1">
      <c r="F795" s="53"/>
      <c r="G795" s="53"/>
      <c r="H795" s="77"/>
      <c r="J795" s="167"/>
    </row>
    <row r="796" spans="1:10">
      <c r="A796" s="1"/>
      <c r="B796" s="1"/>
      <c r="C796" s="1"/>
      <c r="D796" s="1"/>
      <c r="E796" s="1"/>
      <c r="F796" s="53"/>
      <c r="G796" s="53"/>
      <c r="H796" s="77"/>
    </row>
    <row r="797" spans="1:10">
      <c r="A797" s="1"/>
      <c r="B797" s="1"/>
      <c r="C797" s="1"/>
      <c r="D797" s="1"/>
      <c r="E797" s="1"/>
      <c r="F797" s="53"/>
      <c r="G797" s="53"/>
      <c r="H797" s="77"/>
    </row>
    <row r="798" spans="1:10">
      <c r="A798" s="1"/>
      <c r="B798" s="1"/>
      <c r="C798" s="1"/>
      <c r="D798" s="1"/>
      <c r="E798" s="1"/>
      <c r="F798" s="53"/>
      <c r="G798" s="53"/>
      <c r="H798" s="77"/>
    </row>
    <row r="799" spans="1:10">
      <c r="A799" s="1"/>
      <c r="B799" s="1"/>
      <c r="C799" s="1"/>
      <c r="D799" s="1"/>
      <c r="E799" s="1"/>
      <c r="F799" s="53"/>
      <c r="G799" s="53"/>
      <c r="H799" s="77"/>
    </row>
    <row r="800" spans="1:10">
      <c r="A800" s="1"/>
      <c r="B800" s="1"/>
      <c r="C800" s="1"/>
      <c r="D800" s="1"/>
      <c r="E800" s="1"/>
      <c r="F800" s="53"/>
      <c r="G800" s="53"/>
      <c r="H800" s="77"/>
    </row>
    <row r="801" spans="1:8">
      <c r="A801" s="1"/>
      <c r="B801" s="1"/>
      <c r="C801" s="1"/>
      <c r="D801" s="1"/>
      <c r="E801" s="1"/>
      <c r="F801" s="53"/>
      <c r="G801" s="53"/>
      <c r="H801" s="77"/>
    </row>
    <row r="802" spans="1:8">
      <c r="A802" s="1"/>
      <c r="B802" s="1"/>
      <c r="C802" s="1"/>
      <c r="D802" s="1"/>
      <c r="E802" s="1"/>
      <c r="F802" s="53"/>
      <c r="G802" s="53"/>
      <c r="H802" s="77"/>
    </row>
    <row r="803" spans="1:8">
      <c r="A803" s="1"/>
      <c r="B803" s="1"/>
      <c r="C803" s="1"/>
      <c r="D803" s="1"/>
      <c r="E803" s="1"/>
      <c r="F803" s="53"/>
      <c r="G803" s="53"/>
      <c r="H803" s="77"/>
    </row>
    <row r="804" spans="1:8">
      <c r="A804" s="1"/>
      <c r="B804" s="1"/>
      <c r="C804" s="1"/>
      <c r="D804" s="1"/>
      <c r="E804" s="1"/>
      <c r="F804" s="53"/>
      <c r="G804" s="53"/>
      <c r="H804" s="77"/>
    </row>
  </sheetData>
  <mergeCells count="61">
    <mergeCell ref="A1:B1"/>
    <mergeCell ref="B225:C225"/>
    <mergeCell ref="B226:C226"/>
    <mergeCell ref="B162:C162"/>
    <mergeCell ref="B121:C121"/>
    <mergeCell ref="B152:C152"/>
    <mergeCell ref="B157:C157"/>
    <mergeCell ref="B168:C168"/>
    <mergeCell ref="B129:C129"/>
    <mergeCell ref="B130:C130"/>
    <mergeCell ref="B135:C135"/>
    <mergeCell ref="B136:C136"/>
    <mergeCell ref="B144:C144"/>
    <mergeCell ref="B151:C151"/>
    <mergeCell ref="B93:C93"/>
    <mergeCell ref="B103:C103"/>
    <mergeCell ref="B113:C113"/>
    <mergeCell ref="B114:C114"/>
    <mergeCell ref="B119:C119"/>
    <mergeCell ref="B120:C120"/>
    <mergeCell ref="B74:C74"/>
    <mergeCell ref="B82:C82"/>
    <mergeCell ref="B87:C87"/>
    <mergeCell ref="B88:C88"/>
    <mergeCell ref="B91:C91"/>
    <mergeCell ref="B92:C92"/>
    <mergeCell ref="B56:C56"/>
    <mergeCell ref="B57:C57"/>
    <mergeCell ref="B61:C61"/>
    <mergeCell ref="B66:C66"/>
    <mergeCell ref="B72:C72"/>
    <mergeCell ref="B73:C73"/>
    <mergeCell ref="B179:C179"/>
    <mergeCell ref="A10:C10"/>
    <mergeCell ref="A11:C11"/>
    <mergeCell ref="A12:A24"/>
    <mergeCell ref="B25:C25"/>
    <mergeCell ref="B26:C26"/>
    <mergeCell ref="B65:C65"/>
    <mergeCell ref="B27:C27"/>
    <mergeCell ref="B51:C51"/>
    <mergeCell ref="B52:C52"/>
    <mergeCell ref="A232:C232"/>
    <mergeCell ref="B206:C206"/>
    <mergeCell ref="B207:C207"/>
    <mergeCell ref="B211:C211"/>
    <mergeCell ref="B212:C212"/>
    <mergeCell ref="B163:C163"/>
    <mergeCell ref="B164:C164"/>
    <mergeCell ref="B169:C169"/>
    <mergeCell ref="B170:C170"/>
    <mergeCell ref="B178:C178"/>
    <mergeCell ref="B219:C219"/>
    <mergeCell ref="B220:C220"/>
    <mergeCell ref="B221:C221"/>
    <mergeCell ref="B213:C213"/>
    <mergeCell ref="B192:C192"/>
    <mergeCell ref="B193:C193"/>
    <mergeCell ref="B197:C197"/>
    <mergeCell ref="B198:C198"/>
    <mergeCell ref="B205:C205"/>
  </mergeCells>
  <pageMargins left="0.43307086614173229" right="0.23622047244094491" top="0.55118110236220474" bottom="0.55118110236220474" header="0.19685039370078741" footer="0.31496062992125984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OPĆI DIO </vt:lpstr>
      <vt:lpstr>A. RAČUN PRIHODA I RASHODA</vt:lpstr>
      <vt:lpstr>PR-RAS-IZVORI FIN.</vt:lpstr>
      <vt:lpstr>RASHODI FUNKCIJSKA</vt:lpstr>
      <vt:lpstr>B - RAČUN FINANCIRANJA</vt:lpstr>
      <vt:lpstr>POSEBNI DIO</vt:lpstr>
      <vt:lpstr>List2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2021-02-08T07:10:14Z</dcterms:created>
  <dcterms:modified xsi:type="dcterms:W3CDTF">2025-04-02T09:06:09Z</dcterms:modified>
</cp:coreProperties>
</file>